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" windowWidth="10200" windowHeight="4800" tabRatio="879" activeTab="12"/>
  </bookViews>
  <sheets>
    <sheet name="Gen" sheetId="1" r:id="rId1"/>
    <sheet name="Feb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ct" sheetId="10" r:id="rId10"/>
    <sheet name="Nov" sheetId="11" r:id="rId11"/>
    <sheet name="Des" sheetId="12" r:id="rId12"/>
    <sheet name="ANY" sheetId="13" r:id="rId13"/>
    <sheet name="Gen gr" sheetId="14" r:id="rId14"/>
    <sheet name="Feb gr" sheetId="15" r:id="rId15"/>
    <sheet name="Mar gr" sheetId="16" r:id="rId16"/>
    <sheet name="Abr gr" sheetId="17" r:id="rId17"/>
    <sheet name="Mai gr" sheetId="18" r:id="rId18"/>
    <sheet name="Jun gr" sheetId="19" r:id="rId19"/>
    <sheet name="Jul gr" sheetId="20" r:id="rId20"/>
    <sheet name="Ago gr" sheetId="21" r:id="rId21"/>
    <sheet name="Set gr" sheetId="22" r:id="rId22"/>
    <sheet name="Oct gr" sheetId="23" r:id="rId23"/>
    <sheet name="Nov gr" sheetId="24" r:id="rId24"/>
    <sheet name="Des gr" sheetId="25" r:id="rId25"/>
    <sheet name="ANY gr" sheetId="26" r:id="rId26"/>
  </sheets>
  <definedNames/>
  <calcPr fullCalcOnLoad="1"/>
</workbook>
</file>

<file path=xl/sharedStrings.xml><?xml version="1.0" encoding="utf-8"?>
<sst xmlns="http://schemas.openxmlformats.org/spreadsheetml/2006/main" count="4207" uniqueCount="208">
  <si>
    <t>Pressió atmosfèrica (mbars)</t>
  </si>
  <si>
    <t>Velocitat del vent (km/h)</t>
  </si>
  <si>
    <t>Temperatura termòmetre sec ( ºC)</t>
  </si>
  <si>
    <t>Temperatura termòmetre humit (ºC)</t>
  </si>
  <si>
    <t>Dia del mes</t>
  </si>
  <si>
    <t>Diferència de temperatures</t>
  </si>
  <si>
    <t>Sensassió tèrmica (ºC)</t>
  </si>
  <si>
    <t>Nom del vent</t>
  </si>
  <si>
    <t>Direcció del vent (símbol)</t>
  </si>
  <si>
    <t>NO</t>
  </si>
  <si>
    <t>Mestral</t>
  </si>
  <si>
    <t>SO</t>
  </si>
  <si>
    <t>S</t>
  </si>
  <si>
    <t>Garbí</t>
  </si>
  <si>
    <t>Migjorn</t>
  </si>
  <si>
    <t>Humitat relativa (%)</t>
  </si>
  <si>
    <r>
      <t>Pluviositat (l/m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</si>
  <si>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Dades d'observació meteorològica mes de GENER</t>
  </si>
  <si>
    <t>Tramuntana</t>
  </si>
  <si>
    <t>Gregal</t>
  </si>
  <si>
    <t>Llevant</t>
  </si>
  <si>
    <t>Xaloc</t>
  </si>
  <si>
    <t>Ponent</t>
  </si>
  <si>
    <t>Promig temperatura termòmetre sec</t>
  </si>
  <si>
    <t>Promig sensació tèrmica</t>
  </si>
  <si>
    <t>Promig pressió atmosfèrica</t>
  </si>
  <si>
    <t>Quantitat de pluja</t>
  </si>
  <si>
    <t>Direccionalitat del vent (dies)</t>
  </si>
  <si>
    <t>dies</t>
  </si>
  <si>
    <t>N =</t>
  </si>
  <si>
    <t>NE =</t>
  </si>
  <si>
    <t>E =</t>
  </si>
  <si>
    <t>SE =</t>
  </si>
  <si>
    <t>S =</t>
  </si>
  <si>
    <t>SO =</t>
  </si>
  <si>
    <t>O =</t>
  </si>
  <si>
    <t>NO =</t>
  </si>
  <si>
    <t>milibars</t>
  </si>
  <si>
    <t>ºC</t>
  </si>
  <si>
    <t>%</t>
  </si>
  <si>
    <t>Promig de la velocitat del vent</t>
  </si>
  <si>
    <t>km/h</t>
  </si>
  <si>
    <r>
      <t>l/m</t>
    </r>
    <r>
      <rPr>
        <vertAlign val="superscript"/>
        <sz val="12"/>
        <rFont val="Arial"/>
        <family val="2"/>
      </rPr>
      <t>2</t>
    </r>
  </si>
  <si>
    <t>Temp. Màxima</t>
  </si>
  <si>
    <t>Temp. Mínima</t>
  </si>
  <si>
    <t>Sensació màxima</t>
  </si>
  <si>
    <t>Sensació mínima</t>
  </si>
  <si>
    <t>Humitat màxima</t>
  </si>
  <si>
    <t>Humitat mínima</t>
  </si>
  <si>
    <t>Pressió màxima</t>
  </si>
  <si>
    <t>Pressió mínima</t>
  </si>
  <si>
    <t>Pluja màxima</t>
  </si>
  <si>
    <t>Pluja mínima</t>
  </si>
  <si>
    <t>Velocitat màxima</t>
  </si>
  <si>
    <t>Velocitat mínima</t>
  </si>
  <si>
    <t>Dies que ha plogut</t>
  </si>
  <si>
    <t>N</t>
  </si>
  <si>
    <t>NE</t>
  </si>
  <si>
    <t>E</t>
  </si>
  <si>
    <t>SE</t>
  </si>
  <si>
    <t>O</t>
  </si>
  <si>
    <t>dies vent</t>
  </si>
  <si>
    <t>Promig velocitat vent dels dies a velocitat superior a 10</t>
  </si>
  <si>
    <t>dies pluja</t>
  </si>
  <si>
    <t>velocitat</t>
  </si>
  <si>
    <t>Dies que ha bufat el vent &gt;10 km/h</t>
  </si>
  <si>
    <t>Major vent</t>
  </si>
  <si>
    <t>Més dies amb el vent provinet de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</si>
  <si>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</si>
  <si>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</si>
  <si>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</si>
  <si>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</si>
  <si>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</si>
  <si>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</si>
  <si>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</si>
  <si>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</si>
  <si>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</si>
  <si>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</si>
  <si>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</si>
  <si>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</si>
  <si>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Promig</t>
  </si>
  <si>
    <t>Temperatura termòmetre sec</t>
  </si>
  <si>
    <t>Màxima</t>
  </si>
  <si>
    <t>Mínima</t>
  </si>
  <si>
    <t>Sensació tèrmica</t>
  </si>
  <si>
    <t>Humitat relativa</t>
  </si>
  <si>
    <t>Pressió atmosfèrica</t>
  </si>
  <si>
    <t>Promig humitat relativa</t>
  </si>
  <si>
    <t>Pluja</t>
  </si>
  <si>
    <t>Quantitat</t>
  </si>
  <si>
    <t>Vent</t>
  </si>
  <si>
    <t>Dies a més de 10 km/h</t>
  </si>
  <si>
    <t>Promig a més de 10 km/h</t>
  </si>
  <si>
    <t>Direccionalitat del vent</t>
  </si>
  <si>
    <t>Resum de l'observació meteorològica de tot l'ANY</t>
  </si>
  <si>
    <t>Dades d'observació meteorològica mes de FEBRER</t>
  </si>
  <si>
    <t>Dades d'observació meteorològica mes de MARÇ</t>
  </si>
  <si>
    <t>Dades d'observació meteorològica mes de MAIG</t>
  </si>
  <si>
    <t>Dades d'observació meteorològica mes de JUNY</t>
  </si>
  <si>
    <t>Dades d'observació meteorològica mes de JULIOL</t>
  </si>
  <si>
    <t>Dades d'observació meteorològica mes de AGOST</t>
  </si>
  <si>
    <t>Dades d'observació meteorològica mes de SETEMBRE</t>
  </si>
  <si>
    <t>Dades d'observació meteorològica mes de OCTUBRE</t>
  </si>
  <si>
    <t>Dades d'observació meteorològica mes de NOVEMBRE</t>
  </si>
  <si>
    <t>Dades d'observació meteorològica mes de DESEMBRE</t>
  </si>
  <si>
    <t>Dades d'observació meteorològica mes d'ABRIL</t>
  </si>
  <si>
    <t>Temperatura mes de Gener</t>
  </si>
  <si>
    <t>Sensació tèrmica mes de Gener</t>
  </si>
  <si>
    <t>Humitat relativa mes de Gener</t>
  </si>
  <si>
    <t>Pressió atmosfèrica mes de Gener</t>
  </si>
  <si>
    <t>Pluja caiguda mes de Gener</t>
  </si>
  <si>
    <t>Velocitat del vent mes de Gener</t>
  </si>
  <si>
    <t>Gràfiques referents al mes de Febrer</t>
  </si>
  <si>
    <t>Temperatura mes de Febrer</t>
  </si>
  <si>
    <t>Sensació tèrmica mes de Febrer</t>
  </si>
  <si>
    <t>Humitat relativa mes de Febrer</t>
  </si>
  <si>
    <t>Pressió atmosfèrica mes de Febrer</t>
  </si>
  <si>
    <t>Pluja caiguda mes de Febrer</t>
  </si>
  <si>
    <t>Velocitat del vent mes de Febrer</t>
  </si>
  <si>
    <t>Gràfiques referents al mes de Març</t>
  </si>
  <si>
    <t>Temperatura mes de Març</t>
  </si>
  <si>
    <t>Sensació tèrmica mes de Març</t>
  </si>
  <si>
    <t>Humitat relativa mes de Març</t>
  </si>
  <si>
    <t>Pressió atmosfèrica mes de Març</t>
  </si>
  <si>
    <t>Pluja caiguda mes de Març</t>
  </si>
  <si>
    <t>Velocitat del vent mes de Març</t>
  </si>
  <si>
    <t>Gràfiques referents al mes d'Abril</t>
  </si>
  <si>
    <t>Temperatura mes d'Abril</t>
  </si>
  <si>
    <t>Sensació tèrmica mes d'Abril</t>
  </si>
  <si>
    <t>Humitat relativa mes d'Abril</t>
  </si>
  <si>
    <t>Pressió atmosfèrica mes d'Abril</t>
  </si>
  <si>
    <t>Pluja caiguda mes d'Abril</t>
  </si>
  <si>
    <t>Velocitat del vent mes d'Abril</t>
  </si>
  <si>
    <t>Gràfiques referents al mes de Maig</t>
  </si>
  <si>
    <t>Temperatura mes de Maig</t>
  </si>
  <si>
    <t>Sensació tèrmica mes de Maig</t>
  </si>
  <si>
    <t>Humitat relativa mes de Maig</t>
  </si>
  <si>
    <t>Pressió atmosfèrica mes de Maig</t>
  </si>
  <si>
    <t>Pluja caiguda mes de Maig</t>
  </si>
  <si>
    <t>Velocitat del vent mes de Maig</t>
  </si>
  <si>
    <t>Gràfiques referents al mes de Juny</t>
  </si>
  <si>
    <t>Gràfiques referents al mes de Juliol</t>
  </si>
  <si>
    <t>Temperatura mes de Juliol</t>
  </si>
  <si>
    <t>Sensació tèrmica mes de Juliol</t>
  </si>
  <si>
    <t>Humitat relativa mes de Juliol</t>
  </si>
  <si>
    <t>Pressió atmosfèrica mes de Juliol</t>
  </si>
  <si>
    <t>Pluja caiguda mes de Juliol</t>
  </si>
  <si>
    <t>Velocitat del vent mes de Juliol</t>
  </si>
  <si>
    <t>Gràfiques referents al mes d'Agost</t>
  </si>
  <si>
    <t>Temperatura mes d'Agost</t>
  </si>
  <si>
    <t>Sensació tèrmica mes d'Agost</t>
  </si>
  <si>
    <t>Humitat relativa mes d'Agost</t>
  </si>
  <si>
    <t>Pressió atmosfèrica mes d'Agost</t>
  </si>
  <si>
    <t>Pluja caiguda mes d'Agost</t>
  </si>
  <si>
    <t>Velocitat del vent mes d'Agost</t>
  </si>
  <si>
    <t>Gràfiques referents al mes de Setembre</t>
  </si>
  <si>
    <t>Temperatura mes de Setembre</t>
  </si>
  <si>
    <t>Sensació tèrmica mes de Setembre</t>
  </si>
  <si>
    <t>Humitat relativa mes de Setembre</t>
  </si>
  <si>
    <t>Pressió atmosfèrica mes de Setembre</t>
  </si>
  <si>
    <t>Pluja caiguda mes de Setembre</t>
  </si>
  <si>
    <t>Velocitat del vent mes de Setembre</t>
  </si>
  <si>
    <t>Gràfiques referents al mes d'Octubre</t>
  </si>
  <si>
    <t>Temperatura mes d'Octubre</t>
  </si>
  <si>
    <t>Sensació tèrmica mes d'Octubre</t>
  </si>
  <si>
    <t>Humitat relativa mes d'Octubre</t>
  </si>
  <si>
    <t>Pressió atmosfèrica mes d'Octubre</t>
  </si>
  <si>
    <t>Pluja caiguda mes d'Octubre</t>
  </si>
  <si>
    <t>Velocitat del vent mes d'Octubre</t>
  </si>
  <si>
    <t>Gràfiques referents al mes de Novembre</t>
  </si>
  <si>
    <t>Temperatura mes de Novembre</t>
  </si>
  <si>
    <t>Sensació tèrmica mes de Novembre</t>
  </si>
  <si>
    <t>Humitat relativa mes de Novembre</t>
  </si>
  <si>
    <t>Pressió atmosfèrica mes de Novembre</t>
  </si>
  <si>
    <t>Pluja caiguda mes de Novembre</t>
  </si>
  <si>
    <t>Velocitat del vent mes de Novembre</t>
  </si>
  <si>
    <t>Gràfiques referents al mes de Desembre</t>
  </si>
  <si>
    <t>Temperatura mes de Desembre</t>
  </si>
  <si>
    <t>Sensació tèrmica mes de Desembre</t>
  </si>
  <si>
    <t>Humitat relativa mes de Desembre</t>
  </si>
  <si>
    <t>Pressió atmosfèrica mes de Desembre</t>
  </si>
  <si>
    <t>Pluja caiguda mes de Desembre</t>
  </si>
  <si>
    <t>Velocitat del vent mes de Desembre</t>
  </si>
  <si>
    <t>Direccionalitat del vent mes de Gener</t>
  </si>
  <si>
    <t>Gràfiques referents a tot l'ANY</t>
  </si>
  <si>
    <t>Direccionalitat del vent de tot l'ANY</t>
  </si>
  <si>
    <t>Promig de temperatures de tot l'ANY</t>
  </si>
  <si>
    <t>Promig humitat relativa de tot l'ANY</t>
  </si>
  <si>
    <t>Promig de sensació tèrmica de tot l'ANY</t>
  </si>
  <si>
    <t>Promig pressió atmosfèrica  de tot l'ANY</t>
  </si>
  <si>
    <t>Pluja caiguda de tot l'ANY</t>
  </si>
  <si>
    <t>Velocitat del vent (màximes) de tot l'ANY</t>
  </si>
  <si>
    <t>Direccionalitat del vent mes d'Abril</t>
  </si>
  <si>
    <t>Direccionalitat del vent mes de Febrer</t>
  </si>
  <si>
    <t>Direccionalitat del vent mes de Març</t>
  </si>
  <si>
    <t>Direccionalitat del vent mes de Maig</t>
  </si>
  <si>
    <t>Direccionalitat del vent mes de Juliol</t>
  </si>
  <si>
    <t>Direccionalitat del vent mes d'Agost</t>
  </si>
  <si>
    <t>Direccionalitat del vent mes de Setembre</t>
  </si>
  <si>
    <t>Direccionalitat del vent mes d'Octubre</t>
  </si>
  <si>
    <t>Direccionalitat del vent mes de Novembre</t>
  </si>
  <si>
    <t>Direccionalitat del vent mes de Desembre</t>
  </si>
  <si>
    <t>Temperatura mes de Juny</t>
  </si>
  <si>
    <t>Sensació tèrmica mes de Juny</t>
  </si>
  <si>
    <t>Humitat relativa mes de Juny</t>
  </si>
  <si>
    <t>Pressió atmosfèrica mes de Juny</t>
  </si>
  <si>
    <t>Pluja caiguda mes de Juny</t>
  </si>
  <si>
    <t>Direccionalitat del vent mes de Juny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</si>
</sst>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4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textRotation="90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0" fillId="2" borderId="14" xfId="0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wrapText="1" shrinkToFit="1"/>
    </xf>
    <xf numFmtId="0" fontId="0" fillId="0" borderId="23" xfId="0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 textRotation="90" wrapText="1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24" xfId="0" applyFill="1" applyBorder="1" applyAlignment="1">
      <alignment horizontal="center" textRotation="90" wrapText="1"/>
    </xf>
    <xf numFmtId="0" fontId="0" fillId="2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textRotation="9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" fontId="0" fillId="0" borderId="27" xfId="0" applyNumberFormat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1" xfId="0" applyFill="1" applyBorder="1" applyAlignment="1">
      <alignment/>
    </xf>
    <xf numFmtId="1" fontId="11" fillId="0" borderId="0" xfId="0" applyNumberFormat="1" applyFont="1" applyBorder="1" applyAlignment="1">
      <alignment textRotation="90"/>
    </xf>
    <xf numFmtId="1" fontId="0" fillId="0" borderId="0" xfId="0" applyNumberFormat="1" applyAlignment="1">
      <alignment/>
    </xf>
    <xf numFmtId="1" fontId="0" fillId="0" borderId="44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1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42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Gener</a:t>
            </a:r>
          </a:p>
        </c:rich>
      </c:tx>
      <c:layout>
        <c:manualLayout>
          <c:xMode val="factor"/>
          <c:yMode val="factor"/>
          <c:x val="-0.027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45"/>
          <c:w val="0.98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Gen!$B$4:$B$34</c:f>
              <c:strCache>
                <c:ptCount val="1"/>
                <c:pt idx="0">
                  <c:v>1 2 3 4 5 6 7 8 9 10 11 12 13 14 15 16 17 18 19 20 21 22 23 24 25 26 27 28 29 30 31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Gen!$B$4:$B$34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Feb!$B$4:$B$5</c:f>
              <c:strCache>
                <c:ptCount val="1"/>
                <c:pt idx="0">
                  <c:v>1 2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Feb!$B$4:$B$34</c:f>
              <c:numCache>
                <c:ptCount val="31"/>
              </c:numCache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Febrer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Feb!$F$4:$F$5</c:f>
              <c:strCache>
                <c:ptCount val="1"/>
                <c:pt idx="0">
                  <c:v>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Feb!$F$4:$F$34</c:f>
              <c:numCache>
                <c:ptCount val="31"/>
              </c:numCache>
            </c:numRef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Febrer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6325"/>
          <c:w val="0.93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Feb!$G$4:$G$5</c:f>
              <c:strCache>
                <c:ptCount val="1"/>
                <c:pt idx="0">
                  <c:v>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Feb!$G$4:$G$34</c:f>
              <c:numCache>
                <c:ptCount val="31"/>
              </c:numCache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Febrer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Feb!$H$4:$H$7</c:f>
              <c:strCache>
                <c:ptCount val="1"/>
                <c:pt idx="0">
                  <c:v>0 0 0 0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Feb!$H$8:$H$34</c:f>
              <c:numCache>
                <c:ptCount val="27"/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Febrer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Feb!$K$4:$K$5</c:f>
              <c:strCache>
                <c:ptCount val="1"/>
                <c:pt idx="0">
                  <c:v>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Feb!$K$6:$K$34</c:f>
              <c:numCache>
                <c:ptCount val="29"/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Febrer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Feb!$D$72:$D$79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Març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9322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Mar!$B$4:$B$5</c:f>
              <c:strCache>
                <c:ptCount val="1"/>
                <c:pt idx="0">
                  <c:v>1 2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Mar!$B$4:$B$34</c:f>
              <c:numCache>
                <c:ptCount val="31"/>
              </c:numCache>
            </c:numRef>
          </c:val>
          <c:smooth val="0"/>
        </c:ser>
        <c:marker val="1"/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Març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Mar!$E$4:$E$5</c:f>
              <c:strCache>
                <c:ptCount val="1"/>
                <c:pt idx="0">
                  <c:v>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Mar!$E$4:$E$34</c:f>
              <c:numCache>
                <c:ptCount val="31"/>
              </c:numCache>
            </c:numRef>
          </c:val>
          <c:smooth val="0"/>
        </c:ser>
        <c:marker val="1"/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Març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625"/>
          <c:w val="0.933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Mar!$F$4:$F$5</c:f>
              <c:strCache>
                <c:ptCount val="1"/>
                <c:pt idx="0">
                  <c:v>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Mar!$F$4:$F$34</c:f>
              <c:numCache>
                <c:ptCount val="31"/>
              </c:numCache>
            </c:numRef>
          </c:val>
          <c:smooth val="0"/>
        </c:ser>
        <c:marker val="1"/>
        <c:axId val="53746794"/>
        <c:axId val="13959099"/>
      </c:line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Març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Mar!$G$4:$G$5</c:f>
              <c:strCache>
                <c:ptCount val="1"/>
                <c:pt idx="0">
                  <c:v>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Mar!$G$4:$G$34</c:f>
              <c:numCache>
                <c:ptCount val="31"/>
              </c:numCache>
            </c:numRef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Març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Mar!$H$4:$H$15</c:f>
              <c:strCache>
                <c:ptCount val="1"/>
                <c:pt idx="0">
                  <c:v>0 0 0 0 0 0 0 0 0 0 0 0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Mar!$H$4:$H$34</c:f>
              <c:numCache>
                <c:ptCount val="31"/>
              </c:numCache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Gener</a:t>
            </a:r>
          </a:p>
        </c:rich>
      </c:tx>
      <c:layout>
        <c:manualLayout>
          <c:xMode val="factor"/>
          <c:yMode val="factor"/>
          <c:x val="-0.03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275"/>
          <c:w val="0.9807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Gen!$E$4:$E$34</c:f>
              <c:strCache>
                <c:ptCount val="1"/>
                <c:pt idx="0">
                  <c:v>0 0 0 0 0 0 0 0 0 0 0 0 0 0 0 0 0 0 0 0 0 0 0 0 0 0 0 0 0 0 0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Gen!$E$4:$E$34</c:f>
              <c:numCache>
                <c:ptCount val="31"/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Març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Mar!$K$4:$K$5</c:f>
              <c:strCache>
                <c:ptCount val="1"/>
                <c:pt idx="0">
                  <c:v>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Mar!$K$4:$K$34</c:f>
              <c:numCache>
                <c:ptCount val="31"/>
              </c:numCache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Març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7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Mar!$D$72:$D$79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d'Abril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7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Abr!$B$4:$B$34</c:f>
              <c:numCache>
                <c:ptCount val="31"/>
              </c:numCache>
            </c:numRef>
          </c:val>
          <c:smooth val="0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d'Abril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Abr!$E$4:$E$34</c:f>
              <c:numCache>
                <c:ptCount val="31"/>
              </c:numCache>
            </c:numRef>
          </c:val>
          <c:smooth val="0"/>
        </c:ser>
        <c:marker val="1"/>
        <c:axId val="18137158"/>
        <c:axId val="2901669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d'Abril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8017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Abr!$F$4:$F$34</c:f>
              <c:numCache>
                <c:ptCount val="31"/>
              </c:numCache>
            </c:numRef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 val="autoZero"/>
        <c:auto val="1"/>
        <c:lblOffset val="100"/>
        <c:tickLblSkip val="2"/>
        <c:noMultiLvlLbl val="0"/>
      </c:catAx>
      <c:valAx>
        <c:axId val="1542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d'Abril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Abr!$G$4:$G$34</c:f>
              <c:numCache>
                <c:ptCount val="31"/>
              </c:numCache>
            </c:numRef>
          </c:val>
          <c:smooth val="0"/>
        </c:ser>
        <c:marker val="1"/>
        <c:axId val="13878586"/>
        <c:axId val="57798411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d'Abril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175"/>
          <c:w val="0.932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Abr!$H$4:$H$5</c:f>
              <c:strCache>
                <c:ptCount val="1"/>
                <c:pt idx="0">
                  <c:v>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Abr!$H$4:$H$34</c:f>
              <c:numCache>
                <c:ptCount val="31"/>
              </c:numCache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d'Abril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Abr!$K$4:$K$5</c:f>
              <c:strCache>
                <c:ptCount val="1"/>
                <c:pt idx="0">
                  <c:v>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Abr!$K$4:$K$34</c:f>
              <c:numCache>
                <c:ptCount val="31"/>
              </c:numCache>
            </c:numRef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d'Abril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Abr!$C$72:$C$79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Abr!$D$72:$D$79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Maig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Mai!$B$4:$B$34</c:f>
              <c:numCache>
                <c:ptCount val="31"/>
              </c:numCache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Gener</a:t>
            </a:r>
          </a:p>
        </c:rich>
      </c:tx>
      <c:layout>
        <c:manualLayout>
          <c:xMode val="factor"/>
          <c:yMode val="factor"/>
          <c:x val="-0.037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275"/>
          <c:w val="0.970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Gen!$F$4:$F$34</c:f>
              <c:strCache>
                <c:ptCount val="1"/>
                <c:pt idx="0">
                  <c:v>0 0 0 0 0 0 0 0 0 0 0 0 0 0 0 0 0 0 0 0 0 0 0 0 0 0 0 0 0 0 0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Gen!$F$4:$F$34</c:f>
              <c:numCache>
                <c:ptCount val="31"/>
              </c:numCache>
            </c:numRef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Maig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932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Mai!$E$4:$E$34</c:f>
              <c:numCache>
                <c:ptCount val="31"/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Maig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625"/>
          <c:w val="0.933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Mai!$G$4:$G$34</c:f>
              <c:numCache>
                <c:ptCount val="31"/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Maig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932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Mai!$H$4:$H$15</c:f>
              <c:strCache>
                <c:ptCount val="1"/>
                <c:pt idx="0">
                  <c:v>0 0 0 0 0 0 0 0 0 0 0 0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Mai!$H$4:$H$34</c:f>
              <c:numCache>
                <c:ptCount val="31"/>
              </c:numCache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Maig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Mai!$K$4:$K$34</c:f>
              <c:numCache>
                <c:ptCount val="31"/>
              </c:numCache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Maig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Mai!$F$4:$F$34</c:f>
              <c:numCache>
                <c:ptCount val="31"/>
              </c:numCache>
            </c:numRef>
          </c:val>
          <c:smooth val="0"/>
        </c:ser>
        <c:marker val="1"/>
        <c:axId val="12261684"/>
        <c:axId val="43246293"/>
      </c:line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Maig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Mai!$D$72:$D$79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Juny</a:t>
            </a:r>
          </a:p>
        </c:rich>
      </c:tx>
      <c:layout>
        <c:manualLayout>
          <c:xMode val="factor"/>
          <c:yMode val="factor"/>
          <c:x val="-0.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75"/>
          <c:w val="0.967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Jun!$B$4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Jun!$B$5:$B$34</c:f>
              <c:numCache>
                <c:ptCount val="30"/>
              </c:numCache>
            </c:numRef>
          </c:val>
          <c:smooth val="0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Juny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75"/>
          <c:w val="0.967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Jun!$E$4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Jun!$E$5:$E$34</c:f>
              <c:numCache>
                <c:ptCount val="30"/>
              </c:numCache>
            </c:numRef>
          </c:val>
          <c:smooth val="0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Juny</a:t>
            </a:r>
          </a:p>
        </c:rich>
      </c:tx>
      <c:layout>
        <c:manualLayout>
          <c:xMode val="factor"/>
          <c:yMode val="factor"/>
          <c:x val="-0.06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"/>
          <c:w val="0.967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Jun!$F$4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Jun!$F$5:$F$34</c:f>
              <c:numCache>
                <c:ptCount val="30"/>
              </c:numCache>
            </c:numRef>
          </c:val>
          <c:smooth val="0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06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Juny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2185"/>
          <c:w val="0.924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Jun!$H$5:$H$34</c:f>
              <c:numCache>
                <c:ptCount val="30"/>
              </c:numCache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479"/>
        <c:crosses val="autoZero"/>
        <c:auto val="1"/>
        <c:lblOffset val="100"/>
        <c:tickLblSkip val="3"/>
        <c:noMultiLvlLbl val="0"/>
      </c:catAx>
      <c:valAx>
        <c:axId val="947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Gener</a:t>
            </a:r>
          </a:p>
        </c:rich>
      </c:tx>
      <c:layout>
        <c:manualLayout>
          <c:xMode val="factor"/>
          <c:yMode val="factor"/>
          <c:x val="-0.03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25"/>
          <c:w val="0.9607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Gen!$G$4:$G$15</c:f>
              <c:strCache>
                <c:ptCount val="1"/>
                <c:pt idx="0">
                  <c:v>0 0 0 0 0 0 0 0 0 0 0 0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Gen!$G$4:$G$34</c:f>
              <c:numCache>
                <c:ptCount val="31"/>
              </c:numCache>
            </c:numRef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Juny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75"/>
          <c:w val="0.9987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Jun!$G$4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Jun!$G$5:$G$34</c:f>
              <c:numCache>
                <c:ptCount val="30"/>
              </c:numCache>
            </c:numRef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45"/>
        <c:crosses val="autoZero"/>
        <c:auto val="1"/>
        <c:lblOffset val="100"/>
        <c:tickLblSkip val="3"/>
        <c:noMultiLvlLbl val="0"/>
      </c:catAx>
      <c:valAx>
        <c:axId val="9636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7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Juny</a:t>
            </a:r>
          </a:p>
        </c:rich>
      </c:tx>
      <c:layout>
        <c:manualLayout>
          <c:xMode val="factor"/>
          <c:yMode val="factor"/>
          <c:x val="-0.07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375"/>
          <c:w val="0.973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Set!$C$72:$C$79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Jun!$D$72:$D$79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Setembre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185"/>
          <c:w val="0.948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Jun!$G$4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Jun!$G$5:$G$34</c:f>
              <c:numCache>
                <c:ptCount val="30"/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7077"/>
        <c:crosses val="autoZero"/>
        <c:auto val="1"/>
        <c:lblOffset val="100"/>
        <c:tickLblSkip val="3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Juliol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932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Jul!$B$4:$B$34</c:f>
              <c:numCache>
                <c:ptCount val="31"/>
              </c:numCache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Juliol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932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Jul!$E$4:$E$34</c:f>
              <c:numCache>
                <c:ptCount val="31"/>
              </c:numCache>
            </c:numRef>
          </c:val>
          <c:smooth val="0"/>
        </c:ser>
        <c:marker val="1"/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Juliol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Jul!$F$4:$F$34</c:f>
              <c:numCache>
                <c:ptCount val="31"/>
              </c:numCache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Juliol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7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Jul!$G$4:$G$34</c:f>
              <c:numCache>
                <c:ptCount val="31"/>
              </c:numCache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Juliol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Jul!$H$4:$H$34</c:f>
              <c:numCache>
                <c:ptCount val="31"/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Juliol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Jul!$K$4:$K$34</c:f>
              <c:numCache>
                <c:ptCount val="31"/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Juliol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Jul!$D$72:$D$79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caiguada mes de Gener</a:t>
            </a:r>
          </a:p>
        </c:rich>
      </c:tx>
      <c:layout>
        <c:manualLayout>
          <c:xMode val="factor"/>
          <c:yMode val="factor"/>
          <c:x val="-0.03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275"/>
          <c:w val="0.980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Gen!$H$4:$H$34</c:f>
              <c:numCache>
                <c:ptCount val="31"/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d'Agost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Ago!$B$4:$B$34</c:f>
              <c:numCache>
                <c:ptCount val="31"/>
              </c:numCache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térmica mes d'Aogst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Ago!$E$4:$E$34</c:f>
              <c:numCache>
                <c:ptCount val="31"/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d'Aogst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7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Ago!$F$4:$F$34</c:f>
              <c:numCache>
                <c:ptCount val="31"/>
              </c:numCache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d'Agost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Ago!$G$4:$G$34</c:f>
              <c:numCache>
                <c:ptCount val="31"/>
              </c:numCache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d'Agost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Ago!$H$4:$H$34</c:f>
              <c:numCache>
                <c:ptCount val="31"/>
              </c:numCache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d'Agost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Ago!$K$4:$K$34</c:f>
              <c:numCache>
                <c:ptCount val="31"/>
              </c:numCache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d'Agost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Ago!$D$72:$D$79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Setembre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Set!$B$4:$B$34</c:f>
              <c:numCache>
                <c:ptCount val="31"/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Setembre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Set!$E$4:$E$34</c:f>
              <c:numCache>
                <c:ptCount val="31"/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Setembre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25"/>
          <c:w val="0.932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Set!$F$4:$F$34</c:f>
              <c:numCache>
                <c:ptCount val="31"/>
              </c:numCache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gener</a:t>
            </a:r>
          </a:p>
        </c:rich>
      </c:tx>
      <c:layout>
        <c:manualLayout>
          <c:xMode val="factor"/>
          <c:yMode val="factor"/>
          <c:x val="-0.037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2"/>
          <c:w val="0.980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Gen!$K$4:$K$22</c:f>
              <c:strCache>
                <c:ptCount val="1"/>
                <c:pt idx="0">
                  <c:v>0 0 0 0 0 0 0 0 0 0 0 0 0 0 0 0 0 0 0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Gen!$K$4:$K$34</c:f>
              <c:numCache>
                <c:ptCount val="31"/>
              </c:numCache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Setembre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2"/>
          <c:w val="0.932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Set!$H$4:$H$34</c:f>
              <c:numCache>
                <c:ptCount val="31"/>
              </c:numCache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 val="autoZero"/>
        <c:auto val="1"/>
        <c:lblOffset val="100"/>
        <c:tickLblSkip val="3"/>
        <c:noMultiLvlLbl val="0"/>
      </c:catAx>
      <c:valAx>
        <c:axId val="23162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Setembre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1"/>
          <c:w val="0.93275"/>
          <c:h val="0.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Set!$G$4:$G$34</c:f>
              <c:numCache>
                <c:ptCount val="31"/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 val="autoZero"/>
        <c:auto val="1"/>
        <c:lblOffset val="100"/>
        <c:tickLblSkip val="3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Setembre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02"/>
          <c:w val="0.9322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(Set!$K$4,Set!$K$5:$K$34)</c:f>
              <c:numCache>
                <c:ptCount val="31"/>
              </c:numCache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 val="autoZero"/>
        <c:auto val="1"/>
        <c:lblOffset val="100"/>
        <c:tickLblSkip val="3"/>
        <c:noMultiLvlLbl val="0"/>
      </c:catAx>
      <c:valAx>
        <c:axId val="3567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Setembre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1"/>
          <c:w val="0.932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Set!$C$72:$C$79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Set!$D$72:$D$79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d'Octubre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2"/>
          <c:w val="0.9325"/>
          <c:h val="0.74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Oct!$B$4:$B$34</c:f>
              <c:numCache>
                <c:ptCount val="31"/>
              </c:numCache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autoZero"/>
        <c:auto val="1"/>
        <c:lblOffset val="100"/>
        <c:tickLblSkip val="3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d'Octubre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02"/>
          <c:w val="0.93225"/>
          <c:h val="0.74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Oct!$E$4:$E$34</c:f>
              <c:numCache>
                <c:ptCount val="31"/>
              </c:numCache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 val="autoZero"/>
        <c:auto val="1"/>
        <c:lblOffset val="100"/>
        <c:tickLblSkip val="3"/>
        <c:noMultiLvlLbl val="0"/>
      </c:catAx>
      <c:valAx>
        <c:axId val="9835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d'Octubre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2"/>
          <c:w val="0.93275"/>
          <c:h val="0.74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Oct!$F$4:$F$34</c:f>
              <c:numCache>
                <c:ptCount val="31"/>
              </c:numCache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 val="autoZero"/>
        <c:auto val="1"/>
        <c:lblOffset val="100"/>
        <c:tickLblSkip val="3"/>
        <c:noMultiLvlLbl val="0"/>
      </c:catAx>
      <c:valAx>
        <c:axId val="5847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d'Octubre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2"/>
          <c:w val="0.9325"/>
          <c:h val="0.74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Oct!$G$4:$G$34</c:f>
              <c:numCache>
                <c:ptCount val="31"/>
              </c:numCache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 val="autoZero"/>
        <c:auto val="1"/>
        <c:lblOffset val="100"/>
        <c:tickLblSkip val="3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d'Octubre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1"/>
          <c:w val="0.932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Oct!$H$4:$H$34</c:f>
              <c:numCache>
                <c:ptCount val="31"/>
              </c:numCache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 val="autoZero"/>
        <c:auto val="1"/>
        <c:lblOffset val="100"/>
        <c:tickLblSkip val="3"/>
        <c:noMultiLvlLbl val="0"/>
      </c:catAx>
      <c:valAx>
        <c:axId val="3688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d'Octubre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2"/>
          <c:w val="0.932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Oct!$K$4:$K$34</c:f>
              <c:numCache>
                <c:ptCount val="31"/>
              </c:numCache>
            </c:numRef>
          </c:val>
        </c:ser>
        <c:axId val="63528114"/>
        <c:axId val="34882115"/>
      </c:bar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 val="autoZero"/>
        <c:auto val="1"/>
        <c:lblOffset val="100"/>
        <c:tickLblSkip val="3"/>
        <c:noMultiLvlLbl val="0"/>
      </c:catAx>
      <c:valAx>
        <c:axId val="3488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Gener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"/>
          <c:w val="0.990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Gen!$D$72:$D$79</c:f>
              <c:strCache>
                <c:ptCount val="1"/>
                <c:pt idx="0">
                  <c:v>N = NE = E = SE = S = SO = O = NO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Gen!$D$72:$D$79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d'Octubre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7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Oct!$D$72:$D$79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Novembre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325"/>
          <c:w val="0.932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Nov!$B$4:$B$34</c:f>
              <c:numCache>
                <c:ptCount val="31"/>
              </c:numCache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Novembre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25"/>
          <c:w val="0.93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Nov!$E$4:$E$34</c:f>
              <c:numCache>
                <c:ptCount val="31"/>
              </c:numCache>
            </c:numRef>
          </c:val>
          <c:smooth val="0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Novembre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Nov!$F$4:$F$34</c:f>
              <c:numCache>
                <c:ptCount val="31"/>
              </c:numCache>
            </c:numRef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Novembre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325"/>
          <c:w val="0.9325"/>
          <c:h val="0.7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Nov!$G$4:$G$34</c:f>
              <c:numCache>
                <c:ptCount val="31"/>
              </c:numCache>
            </c:numRef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Novembre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Nov!$H$4:$H$34</c:f>
              <c:numCache>
                <c:ptCount val="31"/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Novembre</a:t>
            </a:r>
          </a:p>
        </c:rich>
      </c:tx>
      <c:layout>
        <c:manualLayout>
          <c:xMode val="factor"/>
          <c:yMode val="factor"/>
          <c:x val="0.030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3525"/>
          <c:w val="0.9322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Nov!$K$4:$K$34</c:f>
              <c:numCache>
                <c:ptCount val="31"/>
              </c:numCache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auto val="1"/>
        <c:lblOffset val="100"/>
        <c:tickLblSkip val="3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Novembre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Nov!$D$72:$D$79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Desembre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333"/>
          <c:w val="0.9325"/>
          <c:h val="0.6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Des!$B$4:$B$34</c:f>
              <c:numCache>
                <c:ptCount val="31"/>
              </c:numCache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 val="autoZero"/>
        <c:auto val="1"/>
        <c:lblOffset val="100"/>
        <c:tickLblSkip val="3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Desembre</a:t>
            </a:r>
          </a:p>
        </c:rich>
      </c:tx>
      <c:layout>
        <c:manualLayout>
          <c:xMode val="factor"/>
          <c:yMode val="factor"/>
          <c:x val="-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3365"/>
          <c:w val="0.9325"/>
          <c:h val="0.6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Des!$E$4:$E$34</c:f>
              <c:numCache>
                <c:ptCount val="31"/>
              </c:numCache>
            </c:numRef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 val="autoZero"/>
        <c:auto val="1"/>
        <c:lblOffset val="100"/>
        <c:tickLblSkip val="3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mes de Febrer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Feb!$B$4:$B$5</c:f>
              <c:strCache>
                <c:ptCount val="1"/>
                <c:pt idx="0">
                  <c:v>1 2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Feb!$B$4:$B$34</c:f>
              <c:numCache>
                <c:ptCount val="31"/>
              </c:numCache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Humitat relativa mes de Desembre</a:t>
            </a:r>
          </a:p>
        </c:rich>
      </c:tx>
      <c:layout>
        <c:manualLayout>
          <c:xMode val="factor"/>
          <c:yMode val="factor"/>
          <c:x val="-0.07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33"/>
          <c:w val="0.932"/>
          <c:h val="0.6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Des!$F$4:$F$34</c:f>
              <c:numCache>
                <c:ptCount val="31"/>
              </c:numCache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 val="autoZero"/>
        <c:auto val="1"/>
        <c:lblOffset val="100"/>
        <c:tickLblSkip val="3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Pressió atmosfèrica mes de Desembre</a:t>
            </a:r>
          </a:p>
        </c:rich>
      </c:tx>
      <c:layout>
        <c:manualLayout>
          <c:xMode val="factor"/>
          <c:yMode val="factor"/>
          <c:x val="-0.1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333"/>
          <c:w val="0.93275"/>
          <c:h val="0.6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Des!$G$4:$G$34</c:f>
              <c:numCache>
                <c:ptCount val="31"/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 val="autoZero"/>
        <c:auto val="1"/>
        <c:lblOffset val="100"/>
        <c:tickLblSkip val="3"/>
        <c:noMultiLvlLbl val="0"/>
      </c:catAx>
      <c:valAx>
        <c:axId val="25778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mes de Desembre</a:t>
            </a:r>
          </a:p>
        </c:rich>
      </c:tx>
      <c:layout>
        <c:manualLayout>
          <c:xMode val="factor"/>
          <c:yMode val="factor"/>
          <c:x val="-0.06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33"/>
          <c:w val="0.9322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Des!$H$4:$H$34</c:f>
              <c:numCache>
                <c:ptCount val="31"/>
              </c:numCache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 val="autoZero"/>
        <c:auto val="1"/>
        <c:lblOffset val="100"/>
        <c:tickLblSkip val="3"/>
        <c:noMultiLvlLbl val="0"/>
      </c:catAx>
      <c:valAx>
        <c:axId val="770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mes de Desembre</a:t>
            </a:r>
          </a:p>
        </c:rich>
      </c:tx>
      <c:layout>
        <c:manualLayout>
          <c:xMode val="factor"/>
          <c:yMode val="factor"/>
          <c:x val="-0.08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33525"/>
          <c:w val="0.9327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Des!$K$4:$K$34</c:f>
              <c:numCache>
                <c:ptCount val="31"/>
              </c:numCache>
            </c:numRef>
          </c:val>
        </c:ser>
        <c:axId val="2224734"/>
        <c:axId val="20022607"/>
      </c:bar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2607"/>
        <c:crosses val="autoZero"/>
        <c:auto val="1"/>
        <c:lblOffset val="100"/>
        <c:tickLblSkip val="3"/>
        <c:noMultiLvlLbl val="0"/>
      </c:catAx>
      <c:valAx>
        <c:axId val="20022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mes de Desembre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Des!$D$72:$D$77</c:f>
              <c:strCache>
                <c:ptCount val="1"/>
                <c:pt idx="0">
                  <c:v>N = NE = E = SE = S = SO 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Des!$C$72:$C$79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Des!$D$72:$D$79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Promig de temperatures de tot l'ANY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ANY!$C$4:$N$4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ANY!$C$7:$N$7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Promig de sensació tèrmica de tot l'ANY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ANY!$C$4:$N$4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ANY!$C$12:$N$12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1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Promig humitat relativa de tot l'ANY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ANY!$C$4:$N$4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ANY!$C$17:$N$17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Promig pressió atmosfèrica de tot l'ANY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ANY!$C$4:$N$4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ANY!$C$22:$N$22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Pluja caiguda de tot l'ANY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ANY!$C$4:$N$4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ANY!$C$27:$N$27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Sensació tèrmica mes de Febrer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Feb!$E$4:$E$5</c:f>
              <c:strCache>
                <c:ptCount val="1"/>
                <c:pt idx="0">
                  <c:v>0 0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Feb!$E$4:$E$34</c:f>
              <c:numCache>
                <c:ptCount val="31"/>
              </c:numCache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Velocitat del vent (màximes) de tot l'ANY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ANY!$C$4:$N$4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ANY!$C$34:$N$34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Direccionalitat del vent de tot l'ANY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6175"/>
          <c:w val="0.93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ANY!$C$83:$C$90</c:f>
              <c:strCache>
                <c:ptCount val="8"/>
                <c:pt idx="0">
                  <c:v>N =</c:v>
                </c:pt>
                <c:pt idx="1">
                  <c:v>NE =</c:v>
                </c:pt>
                <c:pt idx="2">
                  <c:v>E =</c:v>
                </c:pt>
                <c:pt idx="3">
                  <c:v>SE =</c:v>
                </c:pt>
                <c:pt idx="4">
                  <c:v>S =</c:v>
                </c:pt>
                <c:pt idx="5">
                  <c:v>SO =</c:v>
                </c:pt>
                <c:pt idx="6">
                  <c:v>O =</c:v>
                </c:pt>
                <c:pt idx="7">
                  <c:v>NO =</c:v>
                </c:pt>
              </c:strCache>
            </c:strRef>
          </c:cat>
          <c:val>
            <c:numRef>
              <c:f>ANY!$D$83:$D$90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6"/>
        <xdr:cNvGraphicFramePr/>
      </xdr:nvGraphicFramePr>
      <xdr:xfrm>
        <a:off x="0" y="6096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2</xdr:col>
      <xdr:colOff>2914650</xdr:colOff>
      <xdr:row>3</xdr:row>
      <xdr:rowOff>2028825</xdr:rowOff>
    </xdr:to>
    <xdr:graphicFrame>
      <xdr:nvGraphicFramePr>
        <xdr:cNvPr id="2" name="Chart 11"/>
        <xdr:cNvGraphicFramePr/>
      </xdr:nvGraphicFramePr>
      <xdr:xfrm>
        <a:off x="3524250" y="609600"/>
        <a:ext cx="29146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2914650</xdr:colOff>
      <xdr:row>6</xdr:row>
      <xdr:rowOff>2028825</xdr:rowOff>
    </xdr:to>
    <xdr:graphicFrame>
      <xdr:nvGraphicFramePr>
        <xdr:cNvPr id="3" name="Chart 13"/>
        <xdr:cNvGraphicFramePr/>
      </xdr:nvGraphicFramePr>
      <xdr:xfrm>
        <a:off x="0" y="2990850"/>
        <a:ext cx="2914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2914650</xdr:colOff>
      <xdr:row>7</xdr:row>
      <xdr:rowOff>9525</xdr:rowOff>
    </xdr:to>
    <xdr:graphicFrame>
      <xdr:nvGraphicFramePr>
        <xdr:cNvPr id="4" name="Chart 17"/>
        <xdr:cNvGraphicFramePr/>
      </xdr:nvGraphicFramePr>
      <xdr:xfrm>
        <a:off x="3524250" y="2990850"/>
        <a:ext cx="2914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2914650</xdr:colOff>
      <xdr:row>9</xdr:row>
      <xdr:rowOff>2028825</xdr:rowOff>
    </xdr:to>
    <xdr:graphicFrame>
      <xdr:nvGraphicFramePr>
        <xdr:cNvPr id="5" name="Chart 15"/>
        <xdr:cNvGraphicFramePr/>
      </xdr:nvGraphicFramePr>
      <xdr:xfrm>
        <a:off x="0" y="5372100"/>
        <a:ext cx="2914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2914650</xdr:colOff>
      <xdr:row>10</xdr:row>
      <xdr:rowOff>9525</xdr:rowOff>
    </xdr:to>
    <xdr:graphicFrame>
      <xdr:nvGraphicFramePr>
        <xdr:cNvPr id="6" name="Chart 16"/>
        <xdr:cNvGraphicFramePr/>
      </xdr:nvGraphicFramePr>
      <xdr:xfrm>
        <a:off x="3524250" y="5372100"/>
        <a:ext cx="29146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2905125</xdr:colOff>
      <xdr:row>12</xdr:row>
      <xdr:rowOff>2009775</xdr:rowOff>
    </xdr:to>
    <xdr:graphicFrame>
      <xdr:nvGraphicFramePr>
        <xdr:cNvPr id="7" name="Chart 18"/>
        <xdr:cNvGraphicFramePr/>
      </xdr:nvGraphicFramePr>
      <xdr:xfrm>
        <a:off x="0" y="7753350"/>
        <a:ext cx="2905125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2905125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0" y="609600"/>
        <a:ext cx="2905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2905125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3533775" y="619125"/>
        <a:ext cx="28956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2009775</xdr:rowOff>
    </xdr:to>
    <xdr:graphicFrame>
      <xdr:nvGraphicFramePr>
        <xdr:cNvPr id="3" name="Chart 3"/>
        <xdr:cNvGraphicFramePr/>
      </xdr:nvGraphicFramePr>
      <xdr:xfrm>
        <a:off x="0" y="2990850"/>
        <a:ext cx="29146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2905125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3524250" y="3000375"/>
        <a:ext cx="29051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9525" y="5372100"/>
        <a:ext cx="290512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2905125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24250" y="537210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1</xdr:col>
      <xdr:colOff>0</xdr:colOff>
      <xdr:row>12</xdr:row>
      <xdr:rowOff>2009775</xdr:rowOff>
    </xdr:to>
    <xdr:graphicFrame>
      <xdr:nvGraphicFramePr>
        <xdr:cNvPr id="7" name="Chart 7"/>
        <xdr:cNvGraphicFramePr/>
      </xdr:nvGraphicFramePr>
      <xdr:xfrm>
        <a:off x="0" y="7762875"/>
        <a:ext cx="291465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2905125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9525" y="609600"/>
        <a:ext cx="2895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3533775" y="619125"/>
        <a:ext cx="2905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6</xdr:row>
      <xdr:rowOff>2009775</xdr:rowOff>
    </xdr:to>
    <xdr:graphicFrame>
      <xdr:nvGraphicFramePr>
        <xdr:cNvPr id="3" name="Chart 3"/>
        <xdr:cNvGraphicFramePr/>
      </xdr:nvGraphicFramePr>
      <xdr:xfrm>
        <a:off x="9525" y="3000375"/>
        <a:ext cx="290512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2905125</xdr:colOff>
      <xdr:row>6</xdr:row>
      <xdr:rowOff>2009775</xdr:rowOff>
    </xdr:to>
    <xdr:graphicFrame>
      <xdr:nvGraphicFramePr>
        <xdr:cNvPr id="4" name="Chart 4"/>
        <xdr:cNvGraphicFramePr/>
      </xdr:nvGraphicFramePr>
      <xdr:xfrm>
        <a:off x="3524250" y="3000375"/>
        <a:ext cx="290512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9525" y="5372100"/>
        <a:ext cx="290512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2905125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33775" y="5372100"/>
        <a:ext cx="28956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7" name="Chart 7"/>
        <xdr:cNvGraphicFramePr/>
      </xdr:nvGraphicFramePr>
      <xdr:xfrm>
        <a:off x="0" y="7753350"/>
        <a:ext cx="29146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525" y="609600"/>
        <a:ext cx="29051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2905125</xdr:colOff>
      <xdr:row>3</xdr:row>
      <xdr:rowOff>2009775</xdr:rowOff>
    </xdr:to>
    <xdr:graphicFrame>
      <xdr:nvGraphicFramePr>
        <xdr:cNvPr id="2" name="Chart 2"/>
        <xdr:cNvGraphicFramePr/>
      </xdr:nvGraphicFramePr>
      <xdr:xfrm>
        <a:off x="3524250" y="619125"/>
        <a:ext cx="29051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2895600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9525" y="2990850"/>
        <a:ext cx="288607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3524250" y="2990850"/>
        <a:ext cx="29146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2905125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9525" y="5372100"/>
        <a:ext cx="28956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9525</xdr:rowOff>
    </xdr:from>
    <xdr:to>
      <xdr:col>3</xdr:col>
      <xdr:colOff>0</xdr:colOff>
      <xdr:row>10</xdr:row>
      <xdr:rowOff>0</xdr:rowOff>
    </xdr:to>
    <xdr:graphicFrame>
      <xdr:nvGraphicFramePr>
        <xdr:cNvPr id="6" name="Chart 6"/>
        <xdr:cNvGraphicFramePr/>
      </xdr:nvGraphicFramePr>
      <xdr:xfrm>
        <a:off x="3524250" y="5381625"/>
        <a:ext cx="2914650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2905125</xdr:colOff>
      <xdr:row>13</xdr:row>
      <xdr:rowOff>0</xdr:rowOff>
    </xdr:to>
    <xdr:graphicFrame>
      <xdr:nvGraphicFramePr>
        <xdr:cNvPr id="7" name="Chart 7"/>
        <xdr:cNvGraphicFramePr/>
      </xdr:nvGraphicFramePr>
      <xdr:xfrm>
        <a:off x="0" y="7753350"/>
        <a:ext cx="29051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7"/>
        <xdr:cNvGraphicFramePr/>
      </xdr:nvGraphicFramePr>
      <xdr:xfrm>
        <a:off x="0" y="6096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8"/>
        <xdr:cNvGraphicFramePr/>
      </xdr:nvGraphicFramePr>
      <xdr:xfrm>
        <a:off x="3524250" y="609600"/>
        <a:ext cx="29146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3" name="Chart 9"/>
        <xdr:cNvGraphicFramePr/>
      </xdr:nvGraphicFramePr>
      <xdr:xfrm>
        <a:off x="0" y="2990850"/>
        <a:ext cx="2914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graphicFrame>
      <xdr:nvGraphicFramePr>
        <xdr:cNvPr id="4" name="Chart 10"/>
        <xdr:cNvGraphicFramePr/>
      </xdr:nvGraphicFramePr>
      <xdr:xfrm>
        <a:off x="3524250" y="2990850"/>
        <a:ext cx="29146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5" name="Chart 11"/>
        <xdr:cNvGraphicFramePr/>
      </xdr:nvGraphicFramePr>
      <xdr:xfrm>
        <a:off x="0" y="5372100"/>
        <a:ext cx="2914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graphicFrame>
      <xdr:nvGraphicFramePr>
        <xdr:cNvPr id="6" name="Chart 12"/>
        <xdr:cNvGraphicFramePr/>
      </xdr:nvGraphicFramePr>
      <xdr:xfrm>
        <a:off x="3524250" y="5372100"/>
        <a:ext cx="2914650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7" name="Chart 13"/>
        <xdr:cNvGraphicFramePr/>
      </xdr:nvGraphicFramePr>
      <xdr:xfrm>
        <a:off x="0" y="7753350"/>
        <a:ext cx="29146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6"/>
        <xdr:cNvGraphicFramePr/>
      </xdr:nvGraphicFramePr>
      <xdr:xfrm>
        <a:off x="0" y="6096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7"/>
        <xdr:cNvGraphicFramePr/>
      </xdr:nvGraphicFramePr>
      <xdr:xfrm>
        <a:off x="3524250" y="609600"/>
        <a:ext cx="29146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3" name="Chart 11"/>
        <xdr:cNvGraphicFramePr/>
      </xdr:nvGraphicFramePr>
      <xdr:xfrm>
        <a:off x="9525" y="2990850"/>
        <a:ext cx="29051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9525</xdr:rowOff>
    </xdr:from>
    <xdr:to>
      <xdr:col>3</xdr:col>
      <xdr:colOff>9525</xdr:colOff>
      <xdr:row>6</xdr:row>
      <xdr:rowOff>2009775</xdr:rowOff>
    </xdr:to>
    <xdr:graphicFrame>
      <xdr:nvGraphicFramePr>
        <xdr:cNvPr id="4" name="Chart 12"/>
        <xdr:cNvGraphicFramePr/>
      </xdr:nvGraphicFramePr>
      <xdr:xfrm>
        <a:off x="3524250" y="3000375"/>
        <a:ext cx="29241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5" name="Chart 13"/>
        <xdr:cNvGraphicFramePr/>
      </xdr:nvGraphicFramePr>
      <xdr:xfrm>
        <a:off x="0" y="5372100"/>
        <a:ext cx="2914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2905125</xdr:colOff>
      <xdr:row>10</xdr:row>
      <xdr:rowOff>0</xdr:rowOff>
    </xdr:to>
    <xdr:graphicFrame>
      <xdr:nvGraphicFramePr>
        <xdr:cNvPr id="6" name="Chart 14"/>
        <xdr:cNvGraphicFramePr/>
      </xdr:nvGraphicFramePr>
      <xdr:xfrm>
        <a:off x="3524250" y="5372100"/>
        <a:ext cx="2905125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2905125</xdr:colOff>
      <xdr:row>12</xdr:row>
      <xdr:rowOff>2009775</xdr:rowOff>
    </xdr:to>
    <xdr:graphicFrame>
      <xdr:nvGraphicFramePr>
        <xdr:cNvPr id="7" name="Chart 15"/>
        <xdr:cNvGraphicFramePr/>
      </xdr:nvGraphicFramePr>
      <xdr:xfrm>
        <a:off x="0" y="7753350"/>
        <a:ext cx="2905125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2905125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9525" y="609600"/>
        <a:ext cx="2895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2009775</xdr:rowOff>
    </xdr:to>
    <xdr:graphicFrame>
      <xdr:nvGraphicFramePr>
        <xdr:cNvPr id="2" name="Chart 2"/>
        <xdr:cNvGraphicFramePr/>
      </xdr:nvGraphicFramePr>
      <xdr:xfrm>
        <a:off x="3524250" y="609600"/>
        <a:ext cx="29146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6</xdr:row>
      <xdr:rowOff>2009775</xdr:rowOff>
    </xdr:to>
    <xdr:graphicFrame>
      <xdr:nvGraphicFramePr>
        <xdr:cNvPr id="3" name="Chart 3"/>
        <xdr:cNvGraphicFramePr/>
      </xdr:nvGraphicFramePr>
      <xdr:xfrm>
        <a:off x="0" y="2990850"/>
        <a:ext cx="2924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2009775</xdr:rowOff>
    </xdr:to>
    <xdr:graphicFrame>
      <xdr:nvGraphicFramePr>
        <xdr:cNvPr id="4" name="Chart 4"/>
        <xdr:cNvGraphicFramePr/>
      </xdr:nvGraphicFramePr>
      <xdr:xfrm>
        <a:off x="3524250" y="2990850"/>
        <a:ext cx="29146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2905125</xdr:colOff>
      <xdr:row>9</xdr:row>
      <xdr:rowOff>2009775</xdr:rowOff>
    </xdr:to>
    <xdr:graphicFrame>
      <xdr:nvGraphicFramePr>
        <xdr:cNvPr id="5" name="Chart 5"/>
        <xdr:cNvGraphicFramePr/>
      </xdr:nvGraphicFramePr>
      <xdr:xfrm>
        <a:off x="9525" y="5381625"/>
        <a:ext cx="289560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9</xdr:row>
      <xdr:rowOff>9525</xdr:rowOff>
    </xdr:from>
    <xdr:to>
      <xdr:col>2</xdr:col>
      <xdr:colOff>2905125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33775" y="5381625"/>
        <a:ext cx="28956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9525</xdr:colOff>
      <xdr:row>12</xdr:row>
      <xdr:rowOff>2009775</xdr:rowOff>
    </xdr:to>
    <xdr:graphicFrame>
      <xdr:nvGraphicFramePr>
        <xdr:cNvPr id="7" name="Chart 7"/>
        <xdr:cNvGraphicFramePr/>
      </xdr:nvGraphicFramePr>
      <xdr:xfrm>
        <a:off x="9525" y="7762875"/>
        <a:ext cx="291465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0" y="619125"/>
        <a:ext cx="29146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3533775" y="609600"/>
        <a:ext cx="29051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9525</xdr:rowOff>
    </xdr:from>
    <xdr:to>
      <xdr:col>0</xdr:col>
      <xdr:colOff>2905125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9525" y="3000375"/>
        <a:ext cx="289560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6</xdr:row>
      <xdr:rowOff>9525</xdr:rowOff>
    </xdr:from>
    <xdr:to>
      <xdr:col>2</xdr:col>
      <xdr:colOff>2905125</xdr:colOff>
      <xdr:row>6</xdr:row>
      <xdr:rowOff>2009775</xdr:rowOff>
    </xdr:to>
    <xdr:graphicFrame>
      <xdr:nvGraphicFramePr>
        <xdr:cNvPr id="4" name="Chart 4"/>
        <xdr:cNvGraphicFramePr/>
      </xdr:nvGraphicFramePr>
      <xdr:xfrm>
        <a:off x="3533775" y="3000375"/>
        <a:ext cx="289560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2905125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9525" y="5372100"/>
        <a:ext cx="28956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2905125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24250" y="5381625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13</xdr:row>
      <xdr:rowOff>0</xdr:rowOff>
    </xdr:to>
    <xdr:graphicFrame>
      <xdr:nvGraphicFramePr>
        <xdr:cNvPr id="7" name="Chart 7"/>
        <xdr:cNvGraphicFramePr/>
      </xdr:nvGraphicFramePr>
      <xdr:xfrm>
        <a:off x="19050" y="7772400"/>
        <a:ext cx="28956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6"/>
        <xdr:cNvGraphicFramePr/>
      </xdr:nvGraphicFramePr>
      <xdr:xfrm>
        <a:off x="0" y="6096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2905125</xdr:colOff>
      <xdr:row>3</xdr:row>
      <xdr:rowOff>2009775</xdr:rowOff>
    </xdr:to>
    <xdr:graphicFrame>
      <xdr:nvGraphicFramePr>
        <xdr:cNvPr id="2" name="Chart 7"/>
        <xdr:cNvGraphicFramePr/>
      </xdr:nvGraphicFramePr>
      <xdr:xfrm>
        <a:off x="3533775" y="609600"/>
        <a:ext cx="28956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</xdr:row>
      <xdr:rowOff>9525</xdr:rowOff>
    </xdr:from>
    <xdr:to>
      <xdr:col>3</xdr:col>
      <xdr:colOff>9525</xdr:colOff>
      <xdr:row>7</xdr:row>
      <xdr:rowOff>0</xdr:rowOff>
    </xdr:to>
    <xdr:graphicFrame>
      <xdr:nvGraphicFramePr>
        <xdr:cNvPr id="3" name="Chart 8"/>
        <xdr:cNvGraphicFramePr/>
      </xdr:nvGraphicFramePr>
      <xdr:xfrm>
        <a:off x="3524250" y="3000375"/>
        <a:ext cx="29241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2905125</xdr:colOff>
      <xdr:row>9</xdr:row>
      <xdr:rowOff>2009775</xdr:rowOff>
    </xdr:to>
    <xdr:graphicFrame>
      <xdr:nvGraphicFramePr>
        <xdr:cNvPr id="4" name="Chart 9"/>
        <xdr:cNvGraphicFramePr/>
      </xdr:nvGraphicFramePr>
      <xdr:xfrm>
        <a:off x="9525" y="5372100"/>
        <a:ext cx="289560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2905125</xdr:colOff>
      <xdr:row>9</xdr:row>
      <xdr:rowOff>2009775</xdr:rowOff>
    </xdr:to>
    <xdr:graphicFrame>
      <xdr:nvGraphicFramePr>
        <xdr:cNvPr id="5" name="Chart 10"/>
        <xdr:cNvGraphicFramePr/>
      </xdr:nvGraphicFramePr>
      <xdr:xfrm>
        <a:off x="3524250" y="5372100"/>
        <a:ext cx="2905125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7</xdr:row>
      <xdr:rowOff>0</xdr:rowOff>
    </xdr:to>
    <xdr:graphicFrame>
      <xdr:nvGraphicFramePr>
        <xdr:cNvPr id="6" name="Chart 11"/>
        <xdr:cNvGraphicFramePr/>
      </xdr:nvGraphicFramePr>
      <xdr:xfrm>
        <a:off x="9525" y="3000375"/>
        <a:ext cx="290512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7" name="Chart 12"/>
        <xdr:cNvGraphicFramePr/>
      </xdr:nvGraphicFramePr>
      <xdr:xfrm>
        <a:off x="0" y="7753350"/>
        <a:ext cx="29146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9525" y="619125"/>
        <a:ext cx="2905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2905125</xdr:colOff>
      <xdr:row>3</xdr:row>
      <xdr:rowOff>2009775</xdr:rowOff>
    </xdr:to>
    <xdr:graphicFrame>
      <xdr:nvGraphicFramePr>
        <xdr:cNvPr id="2" name="Chart 2"/>
        <xdr:cNvGraphicFramePr/>
      </xdr:nvGraphicFramePr>
      <xdr:xfrm>
        <a:off x="3533775" y="619125"/>
        <a:ext cx="28956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2905125</xdr:colOff>
      <xdr:row>6</xdr:row>
      <xdr:rowOff>2009775</xdr:rowOff>
    </xdr:to>
    <xdr:graphicFrame>
      <xdr:nvGraphicFramePr>
        <xdr:cNvPr id="3" name="Chart 3"/>
        <xdr:cNvGraphicFramePr/>
      </xdr:nvGraphicFramePr>
      <xdr:xfrm>
        <a:off x="9525" y="2990850"/>
        <a:ext cx="2895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2009775</xdr:rowOff>
    </xdr:to>
    <xdr:graphicFrame>
      <xdr:nvGraphicFramePr>
        <xdr:cNvPr id="4" name="Chart 4"/>
        <xdr:cNvGraphicFramePr/>
      </xdr:nvGraphicFramePr>
      <xdr:xfrm>
        <a:off x="0" y="5372100"/>
        <a:ext cx="29146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</xdr:row>
      <xdr:rowOff>0</xdr:rowOff>
    </xdr:from>
    <xdr:to>
      <xdr:col>3</xdr:col>
      <xdr:colOff>9525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3533775" y="2990850"/>
        <a:ext cx="2914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</xdr:row>
      <xdr:rowOff>180975</xdr:rowOff>
    </xdr:from>
    <xdr:to>
      <xdr:col>0</xdr:col>
      <xdr:colOff>2905125</xdr:colOff>
      <xdr:row>13</xdr:row>
      <xdr:rowOff>0</xdr:rowOff>
    </xdr:to>
    <xdr:graphicFrame>
      <xdr:nvGraphicFramePr>
        <xdr:cNvPr id="6" name="Chart 7"/>
        <xdr:cNvGraphicFramePr/>
      </xdr:nvGraphicFramePr>
      <xdr:xfrm>
        <a:off x="9525" y="7743825"/>
        <a:ext cx="28956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2895600</xdr:colOff>
      <xdr:row>9</xdr:row>
      <xdr:rowOff>2009775</xdr:rowOff>
    </xdr:to>
    <xdr:graphicFrame>
      <xdr:nvGraphicFramePr>
        <xdr:cNvPr id="7" name="Chart 6"/>
        <xdr:cNvGraphicFramePr/>
      </xdr:nvGraphicFramePr>
      <xdr:xfrm>
        <a:off x="3524250" y="5372100"/>
        <a:ext cx="28956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2905125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525" y="619125"/>
        <a:ext cx="28956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2905125</xdr:colOff>
      <xdr:row>3</xdr:row>
      <xdr:rowOff>2009775</xdr:rowOff>
    </xdr:to>
    <xdr:graphicFrame>
      <xdr:nvGraphicFramePr>
        <xdr:cNvPr id="2" name="Chart 2"/>
        <xdr:cNvGraphicFramePr/>
      </xdr:nvGraphicFramePr>
      <xdr:xfrm>
        <a:off x="3533775" y="609600"/>
        <a:ext cx="28956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9525" y="2990850"/>
        <a:ext cx="29051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9525</xdr:rowOff>
    </xdr:from>
    <xdr:to>
      <xdr:col>3</xdr:col>
      <xdr:colOff>0</xdr:colOff>
      <xdr:row>6</xdr:row>
      <xdr:rowOff>2009775</xdr:rowOff>
    </xdr:to>
    <xdr:graphicFrame>
      <xdr:nvGraphicFramePr>
        <xdr:cNvPr id="4" name="Chart 4"/>
        <xdr:cNvGraphicFramePr/>
      </xdr:nvGraphicFramePr>
      <xdr:xfrm>
        <a:off x="3524250" y="3000375"/>
        <a:ext cx="29146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9525" y="5372100"/>
        <a:ext cx="290512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24250" y="5372100"/>
        <a:ext cx="291465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7" name="Chart 7"/>
        <xdr:cNvGraphicFramePr/>
      </xdr:nvGraphicFramePr>
      <xdr:xfrm>
        <a:off x="0" y="7753350"/>
        <a:ext cx="291465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2905125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9525" y="619125"/>
        <a:ext cx="2895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2</xdr:col>
      <xdr:colOff>2905125</xdr:colOff>
      <xdr:row>3</xdr:row>
      <xdr:rowOff>2009775</xdr:rowOff>
    </xdr:to>
    <xdr:graphicFrame>
      <xdr:nvGraphicFramePr>
        <xdr:cNvPr id="2" name="Chart 2"/>
        <xdr:cNvGraphicFramePr/>
      </xdr:nvGraphicFramePr>
      <xdr:xfrm>
        <a:off x="3524250" y="609600"/>
        <a:ext cx="29051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6</xdr:row>
      <xdr:rowOff>2009775</xdr:rowOff>
    </xdr:to>
    <xdr:graphicFrame>
      <xdr:nvGraphicFramePr>
        <xdr:cNvPr id="3" name="Chart 3"/>
        <xdr:cNvGraphicFramePr/>
      </xdr:nvGraphicFramePr>
      <xdr:xfrm>
        <a:off x="0" y="3000375"/>
        <a:ext cx="29146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6</xdr:row>
      <xdr:rowOff>9525</xdr:rowOff>
    </xdr:from>
    <xdr:to>
      <xdr:col>2</xdr:col>
      <xdr:colOff>2905125</xdr:colOff>
      <xdr:row>6</xdr:row>
      <xdr:rowOff>2009775</xdr:rowOff>
    </xdr:to>
    <xdr:graphicFrame>
      <xdr:nvGraphicFramePr>
        <xdr:cNvPr id="4" name="Chart 4"/>
        <xdr:cNvGraphicFramePr/>
      </xdr:nvGraphicFramePr>
      <xdr:xfrm>
        <a:off x="3533775" y="3000375"/>
        <a:ext cx="289560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9525" y="5381625"/>
        <a:ext cx="2905125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9</xdr:row>
      <xdr:rowOff>9525</xdr:rowOff>
    </xdr:from>
    <xdr:to>
      <xdr:col>2</xdr:col>
      <xdr:colOff>2905125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33775" y="5381625"/>
        <a:ext cx="28956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2905125</xdr:colOff>
      <xdr:row>12</xdr:row>
      <xdr:rowOff>2009775</xdr:rowOff>
    </xdr:to>
    <xdr:graphicFrame>
      <xdr:nvGraphicFramePr>
        <xdr:cNvPr id="7" name="Chart 7"/>
        <xdr:cNvGraphicFramePr/>
      </xdr:nvGraphicFramePr>
      <xdr:xfrm>
        <a:off x="0" y="7762875"/>
        <a:ext cx="2905125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3</xdr:row>
      <xdr:rowOff>2009775</xdr:rowOff>
    </xdr:to>
    <xdr:graphicFrame>
      <xdr:nvGraphicFramePr>
        <xdr:cNvPr id="1" name="Chart 1"/>
        <xdr:cNvGraphicFramePr/>
      </xdr:nvGraphicFramePr>
      <xdr:xfrm>
        <a:off x="9525" y="619125"/>
        <a:ext cx="2905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2905125</xdr:colOff>
      <xdr:row>3</xdr:row>
      <xdr:rowOff>2009775</xdr:rowOff>
    </xdr:to>
    <xdr:graphicFrame>
      <xdr:nvGraphicFramePr>
        <xdr:cNvPr id="2" name="Chart 2"/>
        <xdr:cNvGraphicFramePr/>
      </xdr:nvGraphicFramePr>
      <xdr:xfrm>
        <a:off x="3533775" y="619125"/>
        <a:ext cx="28956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2905125</xdr:colOff>
      <xdr:row>6</xdr:row>
      <xdr:rowOff>2009775</xdr:rowOff>
    </xdr:to>
    <xdr:graphicFrame>
      <xdr:nvGraphicFramePr>
        <xdr:cNvPr id="3" name="Chart 3"/>
        <xdr:cNvGraphicFramePr/>
      </xdr:nvGraphicFramePr>
      <xdr:xfrm>
        <a:off x="9525" y="2990850"/>
        <a:ext cx="2895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2009775</xdr:rowOff>
    </xdr:to>
    <xdr:graphicFrame>
      <xdr:nvGraphicFramePr>
        <xdr:cNvPr id="4" name="Chart 4"/>
        <xdr:cNvGraphicFramePr/>
      </xdr:nvGraphicFramePr>
      <xdr:xfrm>
        <a:off x="0" y="5372100"/>
        <a:ext cx="29146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</xdr:row>
      <xdr:rowOff>0</xdr:rowOff>
    </xdr:from>
    <xdr:to>
      <xdr:col>3</xdr:col>
      <xdr:colOff>9525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3533775" y="2990850"/>
        <a:ext cx="2914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19050</xdr:colOff>
      <xdr:row>9</xdr:row>
      <xdr:rowOff>0</xdr:rowOff>
    </xdr:from>
    <xdr:to>
      <xdr:col>3</xdr:col>
      <xdr:colOff>0</xdr:colOff>
      <xdr:row>9</xdr:row>
      <xdr:rowOff>2009775</xdr:rowOff>
    </xdr:to>
    <xdr:graphicFrame>
      <xdr:nvGraphicFramePr>
        <xdr:cNvPr id="6" name="Chart 6"/>
        <xdr:cNvGraphicFramePr/>
      </xdr:nvGraphicFramePr>
      <xdr:xfrm>
        <a:off x="3543300" y="5372100"/>
        <a:ext cx="28956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11</xdr:row>
      <xdr:rowOff>180975</xdr:rowOff>
    </xdr:from>
    <xdr:to>
      <xdr:col>0</xdr:col>
      <xdr:colOff>2905125</xdr:colOff>
      <xdr:row>13</xdr:row>
      <xdr:rowOff>0</xdr:rowOff>
    </xdr:to>
    <xdr:graphicFrame>
      <xdr:nvGraphicFramePr>
        <xdr:cNvPr id="7" name="Chart 7"/>
        <xdr:cNvGraphicFramePr/>
      </xdr:nvGraphicFramePr>
      <xdr:xfrm>
        <a:off x="9525" y="7743825"/>
        <a:ext cx="28956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5"/>
  <sheetViews>
    <sheetView zoomScale="115" zoomScaleNormal="115" zoomScalePageLayoutView="0" workbookViewId="0" topLeftCell="B45">
      <selection activeCell="E7" sqref="E7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55" ht="21.75" customHeight="1">
      <c r="B1" s="112" t="s">
        <v>17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BA1" s="108"/>
      <c r="BB1" s="108"/>
      <c r="BC1" s="108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 aca="true" t="shared" si="0" ref="J4:J34">IF(I4="n",O4,P4)</f>
        <v>0</v>
      </c>
      <c r="K4" s="13"/>
      <c r="L4" s="36"/>
      <c r="O4" s="8" t="s">
        <v>18</v>
      </c>
      <c r="P4">
        <f aca="true" t="shared" si="1" ref="P4:P34">IF(I4="ne",Q4,R4)</f>
        <v>0</v>
      </c>
      <c r="Q4" t="s">
        <v>19</v>
      </c>
      <c r="R4">
        <f aca="true" t="shared" si="2" ref="R4:R34">IF(I4="e",S4,T4)</f>
        <v>0</v>
      </c>
      <c r="S4" t="s">
        <v>20</v>
      </c>
      <c r="T4">
        <f aca="true" t="shared" si="3" ref="T4:T34">IF(I4="se",U4,V4)</f>
        <v>0</v>
      </c>
      <c r="U4" s="8" t="s">
        <v>21</v>
      </c>
      <c r="V4">
        <f aca="true" t="shared" si="4" ref="V4:V34">IF(I4="s",W4,X4)</f>
        <v>0</v>
      </c>
      <c r="W4" s="8" t="s">
        <v>14</v>
      </c>
      <c r="X4">
        <f aca="true" t="shared" si="5" ref="X4:X34">IF(I4="so",Y4,Z4)</f>
        <v>0</v>
      </c>
      <c r="Y4" s="8" t="s">
        <v>13</v>
      </c>
      <c r="Z4" s="25">
        <f aca="true" t="shared" si="6" ref="Z4:Z34">IF(I4="o",AA4,AB4)</f>
        <v>0</v>
      </c>
      <c r="AA4" s="8" t="s">
        <v>22</v>
      </c>
      <c r="AB4">
        <f>IF(I4="no",AC4,AD4)</f>
        <v>0</v>
      </c>
      <c r="AC4" s="8" t="s">
        <v>10</v>
      </c>
      <c r="AD4">
        <f aca="true" t="shared" si="7" ref="AD4:AD34"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8" ref="D5:D34">B5-C5</f>
        <v>0</v>
      </c>
      <c r="E5" s="13"/>
      <c r="F5" s="12"/>
      <c r="G5" s="17"/>
      <c r="H5" s="13"/>
      <c r="I5" s="12"/>
      <c r="J5" s="32">
        <f t="shared" si="0"/>
        <v>0</v>
      </c>
      <c r="K5" s="13"/>
      <c r="L5" s="36"/>
      <c r="O5" s="8" t="s">
        <v>18</v>
      </c>
      <c r="P5">
        <f t="shared" si="1"/>
        <v>0</v>
      </c>
      <c r="Q5" t="s">
        <v>19</v>
      </c>
      <c r="R5">
        <f t="shared" si="2"/>
        <v>0</v>
      </c>
      <c r="S5" t="s">
        <v>20</v>
      </c>
      <c r="T5">
        <f t="shared" si="3"/>
        <v>0</v>
      </c>
      <c r="U5" s="8" t="s">
        <v>21</v>
      </c>
      <c r="V5">
        <f t="shared" si="4"/>
        <v>0</v>
      </c>
      <c r="W5" s="8" t="s">
        <v>14</v>
      </c>
      <c r="X5">
        <f t="shared" si="5"/>
        <v>0</v>
      </c>
      <c r="Y5" s="8" t="s">
        <v>13</v>
      </c>
      <c r="Z5" s="25">
        <f t="shared" si="6"/>
        <v>0</v>
      </c>
      <c r="AA5" s="8" t="s">
        <v>22</v>
      </c>
      <c r="AB5">
        <f>IF(I5="no",AC5,AF4)</f>
        <v>0</v>
      </c>
      <c r="AC5" s="8" t="s">
        <v>10</v>
      </c>
      <c r="AD5">
        <f t="shared" si="7"/>
        <v>0</v>
      </c>
    </row>
    <row r="6" spans="1:30" ht="18.75" customHeight="1">
      <c r="A6" s="4">
        <v>3</v>
      </c>
      <c r="B6" s="12"/>
      <c r="C6" s="13"/>
      <c r="D6" s="14">
        <f t="shared" si="8"/>
        <v>0</v>
      </c>
      <c r="E6" s="13"/>
      <c r="F6" s="12"/>
      <c r="G6" s="17"/>
      <c r="H6" s="13"/>
      <c r="I6" s="12"/>
      <c r="J6" s="32">
        <f t="shared" si="0"/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8"/>
        <v>0</v>
      </c>
      <c r="E7" s="13"/>
      <c r="F7" s="12"/>
      <c r="G7" s="17"/>
      <c r="H7" s="13"/>
      <c r="I7" s="12"/>
      <c r="J7" s="32">
        <f t="shared" si="0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8"/>
        <v>0</v>
      </c>
      <c r="E8" s="13"/>
      <c r="F8" s="12"/>
      <c r="G8" s="17"/>
      <c r="H8" s="13"/>
      <c r="I8" s="12"/>
      <c r="J8" s="32">
        <f t="shared" si="0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8"/>
        <v>0</v>
      </c>
      <c r="E9" s="13"/>
      <c r="F9" s="12"/>
      <c r="G9" s="17"/>
      <c r="H9" s="13"/>
      <c r="I9" s="12"/>
      <c r="J9" s="32">
        <f t="shared" si="0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8"/>
        <v>0</v>
      </c>
      <c r="E10" s="13"/>
      <c r="F10" s="12"/>
      <c r="G10" s="17"/>
      <c r="H10" s="13"/>
      <c r="I10" s="12"/>
      <c r="J10" s="32">
        <f t="shared" si="0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8"/>
        <v>0</v>
      </c>
      <c r="E11" s="13"/>
      <c r="F11" s="12"/>
      <c r="G11" s="17"/>
      <c r="H11" s="13"/>
      <c r="I11" s="12"/>
      <c r="J11" s="32">
        <f t="shared" si="0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8"/>
        <v>0</v>
      </c>
      <c r="E12" s="13"/>
      <c r="F12" s="12"/>
      <c r="G12" s="17"/>
      <c r="H12" s="13"/>
      <c r="I12" s="12"/>
      <c r="J12" s="32">
        <f t="shared" si="0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8"/>
        <v>0</v>
      </c>
      <c r="E13" s="13"/>
      <c r="F13" s="12"/>
      <c r="G13" s="17"/>
      <c r="H13" s="13"/>
      <c r="I13" s="12"/>
      <c r="J13" s="32">
        <f t="shared" si="0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8"/>
        <v>0</v>
      </c>
      <c r="E14" s="13"/>
      <c r="F14" s="12"/>
      <c r="G14" s="17"/>
      <c r="H14" s="13"/>
      <c r="I14" s="12"/>
      <c r="J14" s="32">
        <f t="shared" si="0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8"/>
        <v>0</v>
      </c>
      <c r="E15" s="13"/>
      <c r="F15" s="12"/>
      <c r="G15" s="17"/>
      <c r="H15" s="13"/>
      <c r="I15" s="12"/>
      <c r="J15" s="32">
        <f t="shared" si="0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55" ht="18.75" customHeight="1">
      <c r="A16" s="4">
        <v>13</v>
      </c>
      <c r="B16" s="12"/>
      <c r="C16" s="13"/>
      <c r="D16" s="14">
        <f t="shared" si="8"/>
        <v>0</v>
      </c>
      <c r="E16" s="13"/>
      <c r="F16" s="12"/>
      <c r="G16" s="17"/>
      <c r="H16" s="13"/>
      <c r="I16" s="12"/>
      <c r="J16" s="32">
        <f t="shared" si="0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  <c r="BA16" s="113"/>
      <c r="BB16" s="113"/>
      <c r="BC16" s="113"/>
    </row>
    <row r="17" spans="1:30" ht="18.75" customHeight="1">
      <c r="A17" s="4">
        <v>14</v>
      </c>
      <c r="B17" s="12"/>
      <c r="C17" s="13"/>
      <c r="D17" s="14">
        <f t="shared" si="8"/>
        <v>0</v>
      </c>
      <c r="E17" s="13"/>
      <c r="F17" s="12"/>
      <c r="G17" s="17"/>
      <c r="H17" s="13"/>
      <c r="I17" s="12"/>
      <c r="J17" s="32">
        <f t="shared" si="0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8"/>
        <v>0</v>
      </c>
      <c r="E18" s="13"/>
      <c r="F18" s="12"/>
      <c r="G18" s="17"/>
      <c r="H18" s="13"/>
      <c r="I18" s="12"/>
      <c r="J18" s="32">
        <f t="shared" si="0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8"/>
        <v>0</v>
      </c>
      <c r="E19" s="13"/>
      <c r="F19" s="12"/>
      <c r="G19" s="17"/>
      <c r="H19" s="13"/>
      <c r="I19" s="12"/>
      <c r="J19" s="32">
        <f t="shared" si="0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8"/>
        <v>0</v>
      </c>
      <c r="E20" s="13"/>
      <c r="F20" s="12"/>
      <c r="G20" s="17"/>
      <c r="H20" s="13"/>
      <c r="I20" s="12"/>
      <c r="J20" s="32">
        <f t="shared" si="0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12"/>
      <c r="C21" s="13"/>
      <c r="D21" s="14">
        <f t="shared" si="8"/>
        <v>0</v>
      </c>
      <c r="E21" s="13"/>
      <c r="F21" s="12"/>
      <c r="G21" s="17"/>
      <c r="H21" s="16"/>
      <c r="I21" s="12"/>
      <c r="J21" s="32">
        <f t="shared" si="0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109"/>
      <c r="C22" s="13"/>
      <c r="D22" s="14">
        <f t="shared" si="8"/>
        <v>0</v>
      </c>
      <c r="E22" s="13"/>
      <c r="F22" s="12"/>
      <c r="G22" s="17"/>
      <c r="H22" s="16"/>
      <c r="I22" s="12"/>
      <c r="J22" s="32">
        <f t="shared" si="0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109"/>
      <c r="C23" s="13"/>
      <c r="D23" s="14">
        <f t="shared" si="8"/>
        <v>0</v>
      </c>
      <c r="E23" s="13"/>
      <c r="F23" s="12"/>
      <c r="G23" s="17"/>
      <c r="H23" s="13"/>
      <c r="I23" s="12"/>
      <c r="J23" s="32">
        <f t="shared" si="0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8"/>
        <v>0</v>
      </c>
      <c r="E24" s="13"/>
      <c r="F24" s="12"/>
      <c r="G24" s="17"/>
      <c r="H24" s="13"/>
      <c r="I24" s="12"/>
      <c r="J24" s="32">
        <f t="shared" si="0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8"/>
        <v>0</v>
      </c>
      <c r="E25" s="13"/>
      <c r="F25" s="12"/>
      <c r="G25" s="17"/>
      <c r="H25" s="13"/>
      <c r="I25" s="12"/>
      <c r="J25" s="32">
        <f t="shared" si="0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8"/>
        <v>0</v>
      </c>
      <c r="E26" s="13"/>
      <c r="F26" s="12"/>
      <c r="G26" s="17"/>
      <c r="H26" s="13"/>
      <c r="I26" s="12"/>
      <c r="J26" s="32">
        <f t="shared" si="0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8"/>
        <v>0</v>
      </c>
      <c r="E27" s="13"/>
      <c r="F27" s="12"/>
      <c r="G27" s="17"/>
      <c r="H27" s="13"/>
      <c r="I27" s="12"/>
      <c r="J27" s="32">
        <f t="shared" si="0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8"/>
        <v>0</v>
      </c>
      <c r="E28" s="13"/>
      <c r="F28" s="12"/>
      <c r="G28" s="17"/>
      <c r="H28" s="16"/>
      <c r="I28" s="12"/>
      <c r="J28" s="32">
        <f t="shared" si="0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8"/>
        <v>0</v>
      </c>
      <c r="E29" s="13"/>
      <c r="F29" s="12"/>
      <c r="G29" s="17"/>
      <c r="H29" s="16"/>
      <c r="I29" s="12"/>
      <c r="J29" s="32">
        <f t="shared" si="0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8"/>
        <v>0</v>
      </c>
      <c r="E30" s="13"/>
      <c r="F30" s="12"/>
      <c r="G30" s="20"/>
      <c r="H30" s="19"/>
      <c r="I30" s="18"/>
      <c r="J30" s="32">
        <f t="shared" si="0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8"/>
        <v>0</v>
      </c>
      <c r="E31" s="13"/>
      <c r="F31" s="12"/>
      <c r="G31" s="20"/>
      <c r="H31" s="19"/>
      <c r="I31" s="18"/>
      <c r="J31" s="32">
        <f t="shared" si="0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8"/>
        <v>0</v>
      </c>
      <c r="E32" s="13"/>
      <c r="F32" s="12"/>
      <c r="G32" s="20"/>
      <c r="H32" s="19"/>
      <c r="I32" s="18"/>
      <c r="J32" s="32">
        <f t="shared" si="0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8"/>
        <v>0</v>
      </c>
      <c r="E33" s="13"/>
      <c r="F33" s="12"/>
      <c r="G33" s="20"/>
      <c r="H33" s="19"/>
      <c r="I33" s="18"/>
      <c r="J33" s="32">
        <f t="shared" si="0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8"/>
        <v>0</v>
      </c>
      <c r="E34" s="29"/>
      <c r="F34" s="30"/>
      <c r="G34" s="24"/>
      <c r="H34" s="22"/>
      <c r="I34" s="21"/>
      <c r="J34" s="35">
        <f t="shared" si="0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17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 aca="true" t="shared" si="10" ref="O46:O76">IF(I4="N",1,0)</f>
        <v>0</v>
      </c>
      <c r="P46">
        <f aca="true" t="shared" si="11" ref="P46:P76">IF(I4="NE",1,0)</f>
        <v>0</v>
      </c>
      <c r="Q46">
        <f aca="true" t="shared" si="12" ref="Q46:Q76">IF(I4="E",1,0)</f>
        <v>0</v>
      </c>
      <c r="R46">
        <f aca="true" t="shared" si="13" ref="R46:R76">IF(I4="SE",1,0)</f>
        <v>0</v>
      </c>
      <c r="S46">
        <f aca="true" t="shared" si="14" ref="S46:S76">IF(I4="S",1,0)</f>
        <v>0</v>
      </c>
      <c r="T46">
        <f aca="true" t="shared" si="15" ref="T46:T76">IF(I4="SO",1,0)</f>
        <v>0</v>
      </c>
      <c r="U46">
        <f aca="true" t="shared" si="16" ref="U46:U76">IF(I4="O",1,0)</f>
        <v>0</v>
      </c>
      <c r="V46">
        <f aca="true" t="shared" si="17" ref="V46:V76">IF(I4="NO",1,0)</f>
        <v>0</v>
      </c>
      <c r="Y46">
        <f aca="true" t="shared" si="18" ref="Y46:Y76">IF(K4&gt;10,1,0)</f>
        <v>0</v>
      </c>
      <c r="AA46">
        <f aca="true" t="shared" si="19" ref="AA46:AA76">IF(Y46=0,"",K4)</f>
      </c>
      <c r="AC46">
        <f aca="true" t="shared" si="20" ref="AC46:AC76"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t="shared" si="10"/>
        <v>0</v>
      </c>
      <c r="P47">
        <f t="shared" si="11"/>
        <v>0</v>
      </c>
      <c r="Q47">
        <f t="shared" si="12"/>
        <v>0</v>
      </c>
      <c r="R47">
        <f t="shared" si="13"/>
        <v>0</v>
      </c>
      <c r="S47">
        <f t="shared" si="14"/>
        <v>0</v>
      </c>
      <c r="T47">
        <f t="shared" si="15"/>
        <v>0</v>
      </c>
      <c r="U47">
        <f t="shared" si="16"/>
        <v>0</v>
      </c>
      <c r="V47">
        <f t="shared" si="17"/>
        <v>0</v>
      </c>
      <c r="W47" s="39"/>
      <c r="Y47">
        <f t="shared" si="18"/>
        <v>0</v>
      </c>
      <c r="Z47" s="40"/>
      <c r="AA47">
        <f t="shared" si="19"/>
      </c>
      <c r="AC47">
        <f t="shared" si="20"/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3">
    <mergeCell ref="B1:L1"/>
    <mergeCell ref="B44:L44"/>
    <mergeCell ref="BA16:B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2">
      <selection activeCell="M3" sqref="M3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102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4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4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0"/>
        <v>0</v>
      </c>
      <c r="E33" s="13"/>
      <c r="F33" s="12"/>
      <c r="G33" s="20"/>
      <c r="H33" s="19"/>
      <c r="I33" s="18"/>
      <c r="J33" s="32">
        <f t="shared" si="8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0"/>
        <v>0</v>
      </c>
      <c r="E34" s="29"/>
      <c r="F34" s="30"/>
      <c r="G34" s="24"/>
      <c r="H34" s="22"/>
      <c r="I34" s="21"/>
      <c r="J34" s="35">
        <f t="shared" si="8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102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103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3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3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 thickBot="1">
      <c r="A33" s="57">
        <v>30</v>
      </c>
      <c r="B33" s="51"/>
      <c r="C33" s="22"/>
      <c r="D33" s="23">
        <f t="shared" si="0"/>
        <v>0</v>
      </c>
      <c r="E33" s="29"/>
      <c r="F33" s="30"/>
      <c r="G33" s="24"/>
      <c r="H33" s="22"/>
      <c r="I33" s="21"/>
      <c r="J33" s="35">
        <f t="shared" si="8"/>
        <v>0</v>
      </c>
      <c r="K33" s="29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>
      <c r="A34" s="6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103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104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4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4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0"/>
        <v>0</v>
      </c>
      <c r="E33" s="13"/>
      <c r="F33" s="12"/>
      <c r="G33" s="20"/>
      <c r="H33" s="19"/>
      <c r="I33" s="18"/>
      <c r="J33" s="32">
        <f t="shared" si="8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0"/>
        <v>0</v>
      </c>
      <c r="E34" s="29"/>
      <c r="F34" s="30"/>
      <c r="G34" s="24"/>
      <c r="H34" s="22"/>
      <c r="I34" s="21"/>
      <c r="J34" s="35">
        <f t="shared" si="8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104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4">
      <selection activeCell="B4" sqref="B4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13" width="5.7109375" style="83" customWidth="1"/>
    <col min="14" max="14" width="6.140625" style="83" customWidth="1"/>
    <col min="15" max="15" width="0" style="0" hidden="1" customWidth="1"/>
  </cols>
  <sheetData>
    <row r="1" spans="1:14" ht="20.25">
      <c r="A1" s="114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4" spans="3:14" s="70" customFormat="1" ht="66">
      <c r="C4" s="82" t="s">
        <v>68</v>
      </c>
      <c r="D4" s="82" t="s">
        <v>69</v>
      </c>
      <c r="E4" s="82" t="s">
        <v>70</v>
      </c>
      <c r="F4" s="82" t="s">
        <v>71</v>
      </c>
      <c r="G4" s="82" t="s">
        <v>72</v>
      </c>
      <c r="H4" s="82" t="s">
        <v>73</v>
      </c>
      <c r="I4" s="82" t="s">
        <v>74</v>
      </c>
      <c r="J4" s="82" t="s">
        <v>75</v>
      </c>
      <c r="K4" s="82" t="s">
        <v>76</v>
      </c>
      <c r="L4" s="82" t="s">
        <v>77</v>
      </c>
      <c r="M4" s="82" t="s">
        <v>78</v>
      </c>
      <c r="N4" s="82" t="s">
        <v>79</v>
      </c>
    </row>
    <row r="5" ht="13.5" thickBot="1"/>
    <row r="6" spans="1:14" ht="12.75">
      <c r="A6" s="116" t="s">
        <v>81</v>
      </c>
      <c r="B6" s="11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4"/>
    </row>
    <row r="7" spans="1:14" ht="12.75">
      <c r="A7" s="74"/>
      <c r="B7" s="100" t="s">
        <v>80</v>
      </c>
      <c r="C7" s="85">
        <f>Gen!$D$49</f>
      </c>
      <c r="D7" s="85">
        <f>Feb!$D$49</f>
      </c>
      <c r="E7" s="85">
        <f>Mar!$D$49</f>
      </c>
      <c r="F7" s="85">
        <f>Abr!$D$49</f>
      </c>
      <c r="G7" s="85">
        <f>Mai!$D$49</f>
      </c>
      <c r="H7" s="85">
        <f>Jun!$D$49</f>
      </c>
      <c r="I7" s="85">
        <f>Jul!$D$49</f>
      </c>
      <c r="J7" s="85">
        <f>Ago!$D$49</f>
      </c>
      <c r="K7" s="85">
        <f>Set!$D$49</f>
      </c>
      <c r="L7" s="85">
        <f>Oct!$D$49</f>
      </c>
      <c r="M7" s="85">
        <f>Nov!$D$49</f>
      </c>
      <c r="N7" s="86">
        <f>Des!$D$49</f>
      </c>
    </row>
    <row r="8" spans="1:14" ht="12.75">
      <c r="A8" s="74"/>
      <c r="B8" s="73" t="s">
        <v>82</v>
      </c>
      <c r="C8" s="85">
        <f>Gen!$H$49</f>
      </c>
      <c r="D8" s="85">
        <f>Feb!$H$49</f>
      </c>
      <c r="E8" s="85">
        <f>Mar!$H$49</f>
      </c>
      <c r="F8" s="85">
        <f>Abr!$H$49</f>
      </c>
      <c r="G8" s="85">
        <f>Mai!$H$49</f>
      </c>
      <c r="H8" s="85">
        <f>Jun!$H$49</f>
      </c>
      <c r="I8" s="85">
        <f>Jul!$H$49</f>
      </c>
      <c r="J8" s="85">
        <f>Ago!$H$49</f>
      </c>
      <c r="K8" s="85">
        <f>Set!$H$49</f>
      </c>
      <c r="L8" s="85">
        <f>Oct!$H$49</f>
      </c>
      <c r="M8" s="85">
        <f>Nov!$H$49</f>
      </c>
      <c r="N8" s="86">
        <f>Des!$H$49</f>
      </c>
    </row>
    <row r="9" spans="1:14" ht="13.5" thickBot="1">
      <c r="A9" s="71"/>
      <c r="B9" s="75" t="s">
        <v>83</v>
      </c>
      <c r="C9" s="88">
        <f>Gen!$K$49</f>
      </c>
      <c r="D9" s="88">
        <f>Feb!$K$49</f>
      </c>
      <c r="E9" s="88">
        <f>Mar!$K$49</f>
      </c>
      <c r="F9" s="88">
        <f>Abr!$K$49</f>
      </c>
      <c r="G9" s="88">
        <f>Mai!$K$49</f>
      </c>
      <c r="H9" s="88">
        <f>Jun!$K$49</f>
      </c>
      <c r="I9" s="88">
        <f>Jul!$K$49</f>
      </c>
      <c r="J9" s="88">
        <f>Ago!$K$49</f>
      </c>
      <c r="K9" s="88">
        <f>Set!$K$49</f>
      </c>
      <c r="L9" s="88">
        <f>Oct!$K$49</f>
      </c>
      <c r="M9" s="88">
        <f>Nov!$K$49</f>
      </c>
      <c r="N9" s="89">
        <f>Des!$K$49</f>
      </c>
    </row>
    <row r="10" ht="13.5" thickBot="1"/>
    <row r="11" spans="1:14" ht="12.75">
      <c r="A11" s="78" t="s">
        <v>84</v>
      </c>
      <c r="B11" s="7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4"/>
    </row>
    <row r="12" spans="1:14" ht="12.75">
      <c r="A12" s="74"/>
      <c r="B12" s="73" t="s">
        <v>80</v>
      </c>
      <c r="C12" s="85">
        <f>Gen!$D$52</f>
      </c>
      <c r="D12" s="85">
        <f>Feb!$D$52</f>
      </c>
      <c r="E12" s="85">
        <f>Mar!$D$52</f>
      </c>
      <c r="F12" s="85">
        <f>Abr!$D$52</f>
      </c>
      <c r="G12" s="85">
        <f>Mai!$D$52</f>
      </c>
      <c r="H12" s="85">
        <f>Jun!$D$52</f>
      </c>
      <c r="I12" s="85">
        <f>Jul!$D$52</f>
      </c>
      <c r="J12" s="85">
        <f>Ago!$D$52</f>
      </c>
      <c r="K12" s="85">
        <f>Set!$D$52</f>
      </c>
      <c r="L12" s="85">
        <f>Oct!$D$52</f>
      </c>
      <c r="M12" s="85">
        <f>Nov!$D$52</f>
      </c>
      <c r="N12" s="86">
        <f>Des!$D$52</f>
      </c>
    </row>
    <row r="13" spans="1:14" ht="12.75">
      <c r="A13" s="74"/>
      <c r="B13" s="73" t="s">
        <v>82</v>
      </c>
      <c r="C13" s="90">
        <f>Gen!$H$52</f>
      </c>
      <c r="D13" s="41">
        <f>Feb!$H$52</f>
      </c>
      <c r="E13" s="85">
        <f>Mar!$H$52</f>
      </c>
      <c r="F13" s="85">
        <f>Abr!$H$52</f>
      </c>
      <c r="G13" s="85">
        <f>Mai!$H$52</f>
      </c>
      <c r="H13" s="85">
        <f>Jun!$H$52</f>
      </c>
      <c r="I13" s="85">
        <f>Jul!$H$52</f>
      </c>
      <c r="J13" s="85">
        <f>Ago!$H$52</f>
      </c>
      <c r="K13" s="85">
        <f>Set!$H$52</f>
      </c>
      <c r="L13" s="85">
        <f>Oct!$H$52</f>
      </c>
      <c r="M13" s="85">
        <f>Nov!$H$52</f>
      </c>
      <c r="N13" s="86">
        <f>Des!$H$52</f>
      </c>
    </row>
    <row r="14" spans="1:14" ht="13.5" thickBot="1">
      <c r="A14" s="71"/>
      <c r="B14" s="75" t="s">
        <v>83</v>
      </c>
      <c r="C14" s="87">
        <f>Gen!$K$52</f>
      </c>
      <c r="D14" s="88">
        <f>Feb!$K$52</f>
      </c>
      <c r="E14" s="88">
        <f>Mar!$K$52</f>
      </c>
      <c r="F14" s="88">
        <f>Abr!$K$52</f>
      </c>
      <c r="G14" s="88">
        <f>Mai!$K$52</f>
      </c>
      <c r="H14" s="88">
        <f>Jun!$K$52</f>
      </c>
      <c r="I14" s="88">
        <f>Jul!$K$52</f>
      </c>
      <c r="J14" s="88">
        <f>Ago!$K$52</f>
      </c>
      <c r="K14" s="88">
        <f>Set!$K$52</f>
      </c>
      <c r="L14" s="88">
        <f>Oct!$K$52</f>
      </c>
      <c r="M14" s="88">
        <f>Nov!$K$52</f>
      </c>
      <c r="N14" s="89">
        <f>Des!$K$52</f>
      </c>
    </row>
    <row r="15" ht="13.5" thickBot="1"/>
    <row r="16" spans="1:14" ht="12.75">
      <c r="A16" s="116" t="s">
        <v>85</v>
      </c>
      <c r="B16" s="11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84"/>
    </row>
    <row r="17" spans="1:14" ht="12.75">
      <c r="A17" s="74"/>
      <c r="B17" s="73" t="s">
        <v>80</v>
      </c>
      <c r="C17" s="90">
        <f>Gen!$D$55</f>
      </c>
      <c r="D17" s="85">
        <f>Feb!$D$55</f>
      </c>
      <c r="E17" s="85">
        <f>Mar!$D$55</f>
      </c>
      <c r="F17" s="85">
        <f>Abr!$D$55</f>
      </c>
      <c r="G17" s="85">
        <f>Mai!$D$55</f>
      </c>
      <c r="H17" s="85">
        <f>Jun!$D$55</f>
      </c>
      <c r="I17" s="85">
        <f>Jul!$D$55</f>
      </c>
      <c r="J17" s="85">
        <f>Ago!$D$55</f>
      </c>
      <c r="K17" s="85">
        <f>Set!$D$55</f>
      </c>
      <c r="L17" s="85">
        <f>Oct!$D$55</f>
      </c>
      <c r="M17" s="85">
        <f>Nov!$D$55</f>
      </c>
      <c r="N17" s="86">
        <f>Des!$D$55</f>
      </c>
    </row>
    <row r="18" spans="1:14" ht="12.75">
      <c r="A18" s="74"/>
      <c r="B18" s="73" t="s">
        <v>82</v>
      </c>
      <c r="C18" s="90">
        <f>Gen!$H$55</f>
      </c>
      <c r="D18" s="85">
        <f>Feb!$H$55</f>
      </c>
      <c r="E18" s="85">
        <f>Mar!$H$55</f>
      </c>
      <c r="F18" s="41">
        <f>Abr!$H$55</f>
      </c>
      <c r="G18" s="85">
        <f>Mai!$H$55</f>
      </c>
      <c r="H18" s="85">
        <f>Jun!$H$55</f>
      </c>
      <c r="I18" s="85">
        <f>Jul!$H$55</f>
      </c>
      <c r="J18" s="85">
        <f>Ago!$H$55</f>
      </c>
      <c r="K18" s="85">
        <f>Set!$H$55</f>
      </c>
      <c r="L18" s="85">
        <f>Oct!$H$55</f>
      </c>
      <c r="M18" s="85">
        <f>Nov!$H$55</f>
      </c>
      <c r="N18" s="86">
        <f>Des!$H$55</f>
      </c>
    </row>
    <row r="19" spans="1:14" ht="13.5" thickBot="1">
      <c r="A19" s="71"/>
      <c r="B19" s="75" t="s">
        <v>83</v>
      </c>
      <c r="C19" s="87">
        <f>Gen!$K$55</f>
      </c>
      <c r="D19" s="88">
        <f>Feb!$K$55</f>
      </c>
      <c r="E19" s="88">
        <f>Mar!$K$55</f>
      </c>
      <c r="F19" s="88">
        <f>Abr!$K$55</f>
      </c>
      <c r="G19" s="88">
        <f>Mai!$K$55</f>
      </c>
      <c r="H19" s="88">
        <f>Jun!$K$55</f>
      </c>
      <c r="I19" s="88">
        <f>Jul!$K$55</f>
      </c>
      <c r="J19" s="88">
        <f>Ago!$K$55</f>
      </c>
      <c r="K19" s="88">
        <f>Set!$K$55</f>
      </c>
      <c r="L19" s="88">
        <f>Oct!$K$55</f>
      </c>
      <c r="M19" s="88">
        <f>Nov!$K$55</f>
      </c>
      <c r="N19" s="89">
        <f>Des!$K$55</f>
      </c>
    </row>
    <row r="20" ht="13.5" thickBot="1"/>
    <row r="21" spans="1:14" ht="12.75">
      <c r="A21" s="78" t="s">
        <v>86</v>
      </c>
      <c r="B21" s="7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84"/>
    </row>
    <row r="22" spans="1:14" ht="12.75">
      <c r="A22" s="74"/>
      <c r="B22" s="73" t="s">
        <v>80</v>
      </c>
      <c r="C22" s="90">
        <f>Gen!$D$58</f>
      </c>
      <c r="D22" s="85">
        <f>Feb!$D$58</f>
      </c>
      <c r="E22" s="85">
        <f>Mar!$D$58</f>
      </c>
      <c r="F22" s="85">
        <f>Abr!$D$58</f>
      </c>
      <c r="G22" s="85">
        <f>Mai!$D$58</f>
      </c>
      <c r="H22" s="85">
        <f>Jun!$D$58</f>
      </c>
      <c r="I22" s="85">
        <f>Jul!$D$58</f>
      </c>
      <c r="J22" s="85">
        <f>Ago!$D$58</f>
      </c>
      <c r="K22" s="85">
        <f>Set!$D$58</f>
      </c>
      <c r="L22" s="85">
        <f>Oct!$D$58</f>
      </c>
      <c r="M22" s="85">
        <f>Nov!$D$58</f>
      </c>
      <c r="N22" s="86">
        <f>Des!$D$58</f>
      </c>
    </row>
    <row r="23" spans="1:14" ht="12.75">
      <c r="A23" s="74"/>
      <c r="B23" s="73" t="s">
        <v>82</v>
      </c>
      <c r="C23" s="90">
        <f>Gen!$H$58</f>
      </c>
      <c r="D23" s="85">
        <f>Feb!$H$58</f>
      </c>
      <c r="E23" s="85">
        <f>Mar!$H$58</f>
      </c>
      <c r="F23" s="85">
        <f>Abr!$H$58</f>
      </c>
      <c r="G23" s="85">
        <f>Mai!$H$58</f>
      </c>
      <c r="H23" s="85">
        <f>Jun!$H$58</f>
      </c>
      <c r="I23" s="85">
        <f>Jul!$H$58</f>
      </c>
      <c r="J23" s="85">
        <f>Ago!$H$58</f>
      </c>
      <c r="K23" s="85">
        <f>Set!$H$58</f>
      </c>
      <c r="L23" s="85">
        <f>Oct!$H$58</f>
      </c>
      <c r="M23" s="85">
        <f>Nov!$H$58</f>
      </c>
      <c r="N23" s="86">
        <f>Des!$H$58</f>
      </c>
    </row>
    <row r="24" spans="1:14" ht="13.5" thickBot="1">
      <c r="A24" s="71"/>
      <c r="B24" s="75" t="s">
        <v>83</v>
      </c>
      <c r="C24" s="87">
        <f>Gen!$K$58</f>
      </c>
      <c r="D24" s="88">
        <f>Feb!$K$58</f>
      </c>
      <c r="E24" s="88">
        <f>Mar!$K$58</f>
      </c>
      <c r="F24" s="88">
        <f>Abr!$K$58</f>
      </c>
      <c r="G24" s="88">
        <f>Mai!$K$58</f>
      </c>
      <c r="H24" s="88">
        <f>Jun!$K$58</f>
      </c>
      <c r="I24" s="88">
        <f>Jul!$K$58</f>
      </c>
      <c r="J24" s="88">
        <f>Ago!$K$58</f>
      </c>
      <c r="K24" s="88">
        <f>Set!$K$58</f>
      </c>
      <c r="L24" s="88">
        <f>Oct!$K$58</f>
      </c>
      <c r="M24" s="88">
        <f>Nov!$K$58</f>
      </c>
      <c r="N24" s="89">
        <f>Des!$K$58</f>
      </c>
    </row>
    <row r="25" ht="13.5" thickBot="1"/>
    <row r="26" spans="1:14" ht="12.75">
      <c r="A26" s="78" t="s">
        <v>88</v>
      </c>
      <c r="B26" s="79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84"/>
    </row>
    <row r="27" spans="1:14" ht="12.75">
      <c r="A27" s="74"/>
      <c r="B27" s="72" t="s">
        <v>89</v>
      </c>
      <c r="C27" s="85">
        <f>Gen!$E$61</f>
      </c>
      <c r="D27" s="85">
        <f>Feb!$E$61</f>
      </c>
      <c r="E27" s="85">
        <f>Mar!$E$61</f>
      </c>
      <c r="F27" s="85">
        <f>Abr!$E$61</f>
      </c>
      <c r="G27" s="85">
        <f>Mai!$E$61</f>
      </c>
      <c r="H27" s="85">
        <f>Jun!$E$61</f>
      </c>
      <c r="I27" s="85">
        <f>Jul!$E$61</f>
      </c>
      <c r="J27" s="85">
        <f>Ago!$E$61</f>
      </c>
      <c r="K27" s="85">
        <f>Set!$E$61</f>
      </c>
      <c r="L27" s="85">
        <f>Oct!$E$61</f>
      </c>
      <c r="M27" s="85">
        <f>Nov!$E$61</f>
      </c>
      <c r="N27" s="86">
        <f>Des!$E$61</f>
      </c>
    </row>
    <row r="28" spans="1:14" ht="12.75">
      <c r="A28" s="74"/>
      <c r="B28" s="72" t="s">
        <v>55</v>
      </c>
      <c r="C28" s="85">
        <f>Gen!$B$61</f>
      </c>
      <c r="D28" s="85">
        <f>Feb!$B$61</f>
      </c>
      <c r="E28" s="85">
        <f>Mar!$B$61</f>
      </c>
      <c r="F28" s="85">
        <f>Abr!$B$61</f>
      </c>
      <c r="G28" s="85">
        <f>Mai!$B$61</f>
      </c>
      <c r="H28" s="85">
        <f>Jun!$B$61</f>
      </c>
      <c r="I28" s="85">
        <f>Jul!$B$61</f>
      </c>
      <c r="J28" s="85">
        <f>Ago!$B$61</f>
      </c>
      <c r="K28" s="85">
        <f>Set!$B$61</f>
      </c>
      <c r="L28" s="85">
        <f>Oct!$B$61</f>
      </c>
      <c r="M28" s="85">
        <f>Nov!$B$61</f>
      </c>
      <c r="N28" s="86">
        <f>Des!$B$61</f>
      </c>
    </row>
    <row r="29" spans="1:14" ht="12.75">
      <c r="A29" s="74"/>
      <c r="B29" s="73" t="s">
        <v>82</v>
      </c>
      <c r="C29" s="85">
        <f>Gen!$H$61</f>
      </c>
      <c r="D29" s="85">
        <f>Feb!$H$61</f>
      </c>
      <c r="E29" s="85">
        <f>Mar!$H$61</f>
      </c>
      <c r="F29" s="85">
        <f>Abr!$H$61</f>
      </c>
      <c r="G29" s="85">
        <f>Mai!$H$61</f>
      </c>
      <c r="H29" s="85">
        <f>Jun!$H$61</f>
      </c>
      <c r="I29" s="85">
        <f>Jul!$H$61</f>
      </c>
      <c r="J29" s="85">
        <f>Ago!$H$61</f>
      </c>
      <c r="K29" s="85">
        <f>Set!$H$61</f>
      </c>
      <c r="L29" s="85">
        <f>Oct!$H$61</f>
      </c>
      <c r="M29" s="85">
        <f>Nov!$H$61</f>
      </c>
      <c r="N29" s="86">
        <f>Des!$H$61</f>
      </c>
    </row>
    <row r="30" spans="1:14" ht="13.5" thickBot="1">
      <c r="A30" s="80"/>
      <c r="B30" s="76" t="s">
        <v>83</v>
      </c>
      <c r="C30" s="87">
        <f>Gen!$K$61</f>
      </c>
      <c r="D30" s="87">
        <f>Feb!$K$61</f>
      </c>
      <c r="E30" s="87">
        <f>Mar!$K$61</f>
      </c>
      <c r="F30" s="87">
        <f>Abr!$K$61</f>
      </c>
      <c r="G30" s="87">
        <f>Mai!$K$61</f>
      </c>
      <c r="H30" s="87">
        <f>Jun!$K$61</f>
      </c>
      <c r="I30" s="87">
        <f>Jul!$K$61</f>
      </c>
      <c r="J30" s="87">
        <f>Ago!$K$61</f>
      </c>
      <c r="K30" s="87">
        <f>Set!$K$61</f>
      </c>
      <c r="L30" s="87">
        <f>Oct!$K$61</f>
      </c>
      <c r="M30" s="87">
        <f>Nov!$K$61</f>
      </c>
      <c r="N30" s="89">
        <f>Des!$K$61</f>
      </c>
    </row>
    <row r="31" spans="2:12" ht="15.75" thickBot="1">
      <c r="B31" s="48"/>
      <c r="C31" s="91"/>
      <c r="D31" s="92"/>
      <c r="E31" s="93"/>
      <c r="F31" s="91"/>
      <c r="G31" s="94"/>
      <c r="H31" s="95"/>
      <c r="I31" s="95"/>
      <c r="J31" s="92"/>
      <c r="K31" s="95"/>
      <c r="L31" s="95"/>
    </row>
    <row r="32" spans="1:14" ht="12.75">
      <c r="A32" s="78" t="s">
        <v>90</v>
      </c>
      <c r="B32" s="7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84"/>
    </row>
    <row r="33" spans="1:14" ht="12.75">
      <c r="A33" s="74"/>
      <c r="B33" s="72" t="s">
        <v>80</v>
      </c>
      <c r="C33" s="85">
        <f>Gen!$D$64</f>
      </c>
      <c r="D33" s="85">
        <f>Feb!$D$64</f>
      </c>
      <c r="E33" s="85">
        <f>Mar!$D$64</f>
      </c>
      <c r="F33" s="85">
        <f>Abr!$D$64</f>
      </c>
      <c r="G33" s="85">
        <f>Mai!$D$64</f>
      </c>
      <c r="H33" s="85">
        <f>Jun!$D$64</f>
      </c>
      <c r="I33" s="85">
        <f>Jul!$D$64</f>
      </c>
      <c r="J33" s="85">
        <f>Ago!$D$64</f>
      </c>
      <c r="K33" s="85">
        <f>Set!$D$64</f>
      </c>
      <c r="L33" s="85">
        <f>Oct!$D$64</f>
      </c>
      <c r="M33" s="85">
        <f>Nov!$D$64</f>
      </c>
      <c r="N33" s="86">
        <f>Des!$D$64</f>
      </c>
    </row>
    <row r="34" spans="1:14" ht="12.75">
      <c r="A34" s="74"/>
      <c r="B34" s="73" t="s">
        <v>82</v>
      </c>
      <c r="C34" s="85">
        <f>Gen!$H$64</f>
      </c>
      <c r="D34" s="85">
        <f>Feb!$H$64</f>
      </c>
      <c r="E34" s="85">
        <f>Mar!$H$64</f>
      </c>
      <c r="F34" s="85">
        <f>Abr!$H$64</f>
      </c>
      <c r="G34" s="85">
        <f>Mai!$H$64</f>
      </c>
      <c r="H34" s="85">
        <f>Jun!$H$64</f>
      </c>
      <c r="I34" s="85">
        <f>Jul!$H$64</f>
      </c>
      <c r="J34" s="85">
        <f>Ago!$H$64</f>
      </c>
      <c r="K34" s="85">
        <f>Set!$H$64</f>
      </c>
      <c r="L34" s="85">
        <f>Oct!$H$64</f>
      </c>
      <c r="M34" s="85">
        <f>Nov!$H$64</f>
      </c>
      <c r="N34" s="96">
        <f>Des!$H$64</f>
      </c>
    </row>
    <row r="35" spans="1:14" ht="12.75">
      <c r="A35" s="74"/>
      <c r="B35" s="72" t="s">
        <v>83</v>
      </c>
      <c r="C35" s="85">
        <f>Gen!$K$64</f>
      </c>
      <c r="D35" s="85">
        <f>Feb!$K$64</f>
      </c>
      <c r="E35" s="41">
        <f>Mar!$K$64</f>
      </c>
      <c r="F35" s="85">
        <f>Abr!$K$64</f>
      </c>
      <c r="G35" s="85">
        <f>Mai!$K$64</f>
      </c>
      <c r="H35" s="85">
        <f>Jun!$K$64</f>
      </c>
      <c r="I35" s="85">
        <f>Jul!$K$64</f>
      </c>
      <c r="J35" s="85">
        <f>Ago!$K$64</f>
      </c>
      <c r="K35" s="85">
        <f>Set!$K$64</f>
      </c>
      <c r="L35" s="85">
        <f>Oct!$K$64</f>
      </c>
      <c r="M35" s="85">
        <f>Nov!$K$64</f>
      </c>
      <c r="N35" s="86">
        <f>Des!$K$64</f>
      </c>
    </row>
    <row r="36" spans="1:14" ht="12.75">
      <c r="A36" s="74"/>
      <c r="B36" s="73" t="s">
        <v>91</v>
      </c>
      <c r="C36" s="85">
        <f>Gen!$D$67</f>
      </c>
      <c r="D36" s="85">
        <f>Feb!$D$67</f>
      </c>
      <c r="E36" s="85">
        <f>Mar!$D$67</f>
      </c>
      <c r="F36" s="85">
        <f>Abr!$D$67</f>
      </c>
      <c r="G36" s="85">
        <f>Mai!$D$67</f>
      </c>
      <c r="H36" s="85">
        <f>Jun!$D$67</f>
      </c>
      <c r="I36" s="85">
        <f>Jul!$D$67</f>
      </c>
      <c r="J36" s="85">
        <f>Ago!$D$67</f>
      </c>
      <c r="K36" s="85">
        <f>Set!$D$67</f>
      </c>
      <c r="L36" s="85">
        <f>Oct!$D$67</f>
      </c>
      <c r="M36" s="85">
        <f>Nov!$D$67</f>
      </c>
      <c r="N36" s="86">
        <f>Des!$D$67</f>
      </c>
    </row>
    <row r="37" spans="1:14" ht="13.5" thickBot="1">
      <c r="A37" s="80"/>
      <c r="B37" s="81" t="s">
        <v>92</v>
      </c>
      <c r="C37" s="87">
        <f>Gen!$K$67</f>
      </c>
      <c r="D37" s="87">
        <f>Feb!$K$67</f>
      </c>
      <c r="E37" s="87">
        <f>Mar!$K$67</f>
      </c>
      <c r="F37" s="87">
        <f>Abr!$K$67</f>
      </c>
      <c r="G37" s="87">
        <f>Mai!$K$67</f>
      </c>
      <c r="H37" s="87">
        <f>Jun!$K$67</f>
      </c>
      <c r="I37" s="87">
        <f>Jul!$K$67</f>
      </c>
      <c r="J37" s="87">
        <f>Ago!$K$67</f>
      </c>
      <c r="K37" s="87">
        <f>Set!$K$67</f>
      </c>
      <c r="L37" s="87">
        <f>Oct!$K$67</f>
      </c>
      <c r="M37" s="87">
        <f>Nov!$K$67</f>
      </c>
      <c r="N37" s="89">
        <f>Des!$K$67</f>
      </c>
    </row>
    <row r="38" spans="5:14" ht="15.75" thickBot="1">
      <c r="E38" s="97"/>
      <c r="F38" s="97"/>
      <c r="G38" s="98"/>
      <c r="H38" s="91"/>
      <c r="I38" s="94"/>
      <c r="J38" s="94"/>
      <c r="K38" s="95"/>
      <c r="L38" s="95"/>
      <c r="M38" s="95"/>
      <c r="N38" s="95"/>
    </row>
    <row r="39" spans="1:14" ht="12.75">
      <c r="A39" s="78" t="s">
        <v>93</v>
      </c>
      <c r="B39" s="7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4"/>
    </row>
    <row r="40" spans="1:14" ht="12.75">
      <c r="A40" s="74"/>
      <c r="B40" s="73" t="s">
        <v>56</v>
      </c>
      <c r="C40" s="85">
        <f>Gen!D72</f>
      </c>
      <c r="D40" s="85">
        <f>Feb!D72</f>
      </c>
      <c r="E40" s="85">
        <f>Mar!D72</f>
      </c>
      <c r="F40" s="85">
        <f>Abr!D72</f>
      </c>
      <c r="G40" s="85">
        <f>Mai!D72</f>
      </c>
      <c r="H40" s="85">
        <f>Jun!D72</f>
      </c>
      <c r="I40" s="85">
        <f>Jul!D72</f>
      </c>
      <c r="J40" s="85">
        <f>Ago!D72</f>
      </c>
      <c r="K40" s="85">
        <f>Set!D72</f>
      </c>
      <c r="L40" s="85">
        <f>Oct!D72</f>
      </c>
      <c r="M40" s="85">
        <f>Nov!D72</f>
      </c>
      <c r="N40" s="86">
        <f>Des!D72</f>
      </c>
    </row>
    <row r="41" spans="1:14" ht="12.75">
      <c r="A41" s="74"/>
      <c r="B41" s="73" t="s">
        <v>57</v>
      </c>
      <c r="C41" s="85">
        <f>Gen!D73</f>
      </c>
      <c r="D41" s="85">
        <f>Feb!D73</f>
      </c>
      <c r="E41" s="85">
        <f>Mar!D73</f>
      </c>
      <c r="F41" s="85">
        <f>Abr!D73</f>
      </c>
      <c r="G41" s="85">
        <f>Mai!D73</f>
      </c>
      <c r="H41" s="85">
        <f>Jun!D73</f>
      </c>
      <c r="I41" s="85">
        <f>Jul!D73</f>
      </c>
      <c r="J41" s="85">
        <f>Ago!D73</f>
      </c>
      <c r="K41" s="85">
        <f>Set!D73</f>
      </c>
      <c r="L41" s="85">
        <f>Oct!D73</f>
      </c>
      <c r="M41" s="85">
        <f>Nov!D73</f>
      </c>
      <c r="N41" s="86">
        <f>Des!D73</f>
      </c>
    </row>
    <row r="42" spans="1:14" ht="12.75">
      <c r="A42" s="74"/>
      <c r="B42" s="73" t="s">
        <v>58</v>
      </c>
      <c r="C42" s="85">
        <f>Gen!D74</f>
      </c>
      <c r="D42" s="85">
        <f>Feb!D74</f>
      </c>
      <c r="E42" s="85">
        <f>Mar!D74</f>
      </c>
      <c r="F42" s="85">
        <f>Abr!D74</f>
      </c>
      <c r="G42" s="85">
        <f>Mai!D74</f>
      </c>
      <c r="H42" s="85">
        <f>Jun!D74</f>
      </c>
      <c r="I42" s="85">
        <f>Jul!D74</f>
      </c>
      <c r="J42" s="85">
        <f>Ago!D74</f>
      </c>
      <c r="K42" s="85">
        <f>Set!D74</f>
      </c>
      <c r="L42" s="85">
        <f>Oct!D74</f>
      </c>
      <c r="M42" s="85">
        <f>Nov!D74</f>
      </c>
      <c r="N42" s="86">
        <f>Des!D74</f>
      </c>
    </row>
    <row r="43" spans="1:14" ht="12.75">
      <c r="A43" s="74"/>
      <c r="B43" s="73" t="s">
        <v>59</v>
      </c>
      <c r="C43" s="85">
        <f>Gen!D75</f>
      </c>
      <c r="D43" s="85">
        <f>Feb!D75</f>
      </c>
      <c r="E43" s="85">
        <f>Mar!D75</f>
      </c>
      <c r="F43" s="85">
        <f>Abr!D75</f>
      </c>
      <c r="G43" s="85">
        <f>Mai!D75</f>
      </c>
      <c r="H43" s="85">
        <f>Jun!D75</f>
      </c>
      <c r="I43" s="85">
        <f>Jul!D75</f>
      </c>
      <c r="J43" s="85">
        <f>Ago!D75</f>
      </c>
      <c r="K43" s="85">
        <f>Set!D75</f>
      </c>
      <c r="L43" s="85">
        <f>Oct!D75</f>
      </c>
      <c r="M43" s="85">
        <f>Nov!D75</f>
      </c>
      <c r="N43" s="86">
        <f>Des!D75</f>
      </c>
    </row>
    <row r="44" spans="1:14" ht="12.75">
      <c r="A44" s="74"/>
      <c r="B44" s="73" t="s">
        <v>12</v>
      </c>
      <c r="C44" s="85">
        <f>Gen!D76</f>
      </c>
      <c r="D44" s="85">
        <f>Feb!D76</f>
      </c>
      <c r="E44" s="85">
        <f>Mar!D76</f>
      </c>
      <c r="F44" s="85">
        <f>Abr!D76</f>
      </c>
      <c r="G44" s="85">
        <f>Mai!D76</f>
      </c>
      <c r="H44" s="85">
        <f>Jun!D76</f>
      </c>
      <c r="I44" s="85">
        <f>Jul!D76</f>
      </c>
      <c r="J44" s="85">
        <f>Ago!D76</f>
      </c>
      <c r="K44" s="85">
        <f>Set!D76</f>
      </c>
      <c r="L44" s="85">
        <f>Oct!D76</f>
      </c>
      <c r="M44" s="85">
        <f>Nov!D76</f>
      </c>
      <c r="N44" s="86">
        <f>Des!D76</f>
      </c>
    </row>
    <row r="45" spans="1:14" ht="12.75">
      <c r="A45" s="74"/>
      <c r="B45" s="73" t="s">
        <v>11</v>
      </c>
      <c r="C45" s="85">
        <f>Gen!D77</f>
      </c>
      <c r="D45" s="85">
        <f>Feb!D77</f>
      </c>
      <c r="E45" s="85">
        <f>Mar!D77</f>
      </c>
      <c r="F45" s="85">
        <f>Abr!D77</f>
      </c>
      <c r="G45" s="85">
        <f>Mai!D77</f>
      </c>
      <c r="H45" s="85">
        <f>Jun!D77</f>
      </c>
      <c r="I45" s="85">
        <f>Jul!D77</f>
      </c>
      <c r="J45" s="85">
        <f>Ago!D77</f>
      </c>
      <c r="K45" s="85">
        <f>Set!D77</f>
      </c>
      <c r="L45" s="85">
        <f>Oct!D77</f>
      </c>
      <c r="M45" s="85">
        <f>Nov!D77</f>
      </c>
      <c r="N45" s="86">
        <f>Des!D77</f>
      </c>
    </row>
    <row r="46" spans="1:14" ht="12.75">
      <c r="A46" s="74"/>
      <c r="B46" s="73" t="s">
        <v>60</v>
      </c>
      <c r="C46" s="85">
        <f>Gen!D78</f>
      </c>
      <c r="D46" s="85">
        <f>Feb!D78</f>
      </c>
      <c r="E46" s="85">
        <f>Mar!D78</f>
      </c>
      <c r="F46" s="85">
        <f>Abr!D78</f>
      </c>
      <c r="G46" s="85">
        <f>Mai!D78</f>
      </c>
      <c r="H46" s="85">
        <f>Jun!D78</f>
      </c>
      <c r="I46" s="85">
        <f>Jul!D78</f>
      </c>
      <c r="J46" s="85">
        <f>Ago!D78</f>
      </c>
      <c r="K46" s="85">
        <f>Set!D78</f>
      </c>
      <c r="L46" s="85">
        <f>Oct!D78</f>
      </c>
      <c r="M46" s="85">
        <f>Nov!D78</f>
      </c>
      <c r="N46" s="86">
        <f>Des!D78</f>
      </c>
    </row>
    <row r="47" spans="1:14" ht="13.5" thickBot="1">
      <c r="A47" s="80"/>
      <c r="B47" s="81" t="s">
        <v>9</v>
      </c>
      <c r="C47" s="87">
        <f>Gen!D79</f>
      </c>
      <c r="D47" s="87">
        <f>Feb!D79</f>
      </c>
      <c r="E47" s="87">
        <f>Mar!D79</f>
      </c>
      <c r="F47" s="87">
        <f>Abr!D79</f>
      </c>
      <c r="G47" s="87">
        <f>Mai!D79</f>
      </c>
      <c r="H47" s="87">
        <f>Jun!D79</f>
      </c>
      <c r="I47" s="87">
        <f>Jul!D79</f>
      </c>
      <c r="J47" s="87">
        <f>Ago!D79</f>
      </c>
      <c r="K47" s="87">
        <f>Set!D79</f>
      </c>
      <c r="L47" s="87">
        <f>Oct!D79</f>
      </c>
      <c r="M47" s="87">
        <f>Nov!D79</f>
      </c>
      <c r="N47" s="89">
        <f>Des!D79</f>
      </c>
    </row>
    <row r="48" spans="2:12" ht="15">
      <c r="B48" s="43"/>
      <c r="D48" s="93"/>
      <c r="E48" s="91"/>
      <c r="F48" s="94"/>
      <c r="G48" s="94"/>
      <c r="H48" s="95"/>
      <c r="I48" s="99"/>
      <c r="J48" s="92"/>
      <c r="K48" s="92"/>
      <c r="L48" s="92"/>
    </row>
    <row r="49" spans="2:12" ht="15">
      <c r="B49" s="43"/>
      <c r="D49" s="93"/>
      <c r="E49" s="91"/>
      <c r="F49" s="94"/>
      <c r="G49" s="94"/>
      <c r="H49" s="95"/>
      <c r="I49" s="99"/>
      <c r="J49" s="92"/>
      <c r="K49" s="92"/>
      <c r="L49" s="92"/>
    </row>
    <row r="55" spans="2:12" ht="20.25">
      <c r="B55" s="112" t="s">
        <v>104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 ht="2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2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36"/>
      <c r="B58" s="37"/>
      <c r="C58" s="37"/>
      <c r="D58" s="38"/>
      <c r="E58" s="38"/>
      <c r="F58" s="38"/>
      <c r="G58" s="38"/>
      <c r="H58" s="38"/>
      <c r="I58" s="38"/>
      <c r="J58" s="41"/>
      <c r="K58" s="37"/>
      <c r="L58" s="36"/>
    </row>
    <row r="59" spans="1:13" ht="15">
      <c r="A59" s="36"/>
      <c r="B59" s="42" t="s">
        <v>23</v>
      </c>
      <c r="C59" s="43"/>
      <c r="D59" s="44"/>
      <c r="E59" s="44"/>
      <c r="F59" s="38"/>
      <c r="G59" s="38"/>
      <c r="H59" s="41" t="s">
        <v>43</v>
      </c>
      <c r="I59" s="37"/>
      <c r="J59" s="36"/>
      <c r="L59" s="36" t="s">
        <v>44</v>
      </c>
      <c r="M59" s="36"/>
    </row>
    <row r="60" spans="1:13" ht="15">
      <c r="A60" s="36"/>
      <c r="B60" s="42"/>
      <c r="C60" s="93" t="e">
        <f>AVERAGE(C7:N7)</f>
        <v>#DIV/0!</v>
      </c>
      <c r="D60" s="45" t="s">
        <v>38</v>
      </c>
      <c r="F60" s="38"/>
      <c r="G60" s="38"/>
      <c r="H60" s="41">
        <f>MAXA(C8:N8)</f>
        <v>0</v>
      </c>
      <c r="I60" s="41" t="s">
        <v>38</v>
      </c>
      <c r="J60" s="36"/>
      <c r="L60" s="95">
        <f>MIN(C9:N9)</f>
        <v>0</v>
      </c>
      <c r="M60" s="41" t="s">
        <v>38</v>
      </c>
    </row>
    <row r="61" spans="1:13" ht="15">
      <c r="A61" s="36"/>
      <c r="B61" s="46"/>
      <c r="C61" s="46"/>
      <c r="D61" s="44"/>
      <c r="E61" s="45"/>
      <c r="F61" s="38"/>
      <c r="G61" s="38"/>
      <c r="H61" s="41"/>
      <c r="I61" s="41"/>
      <c r="J61" s="36"/>
      <c r="L61" s="36"/>
      <c r="M61" s="41"/>
    </row>
    <row r="62" spans="1:13" ht="15">
      <c r="A62" s="36"/>
      <c r="B62" s="42" t="s">
        <v>24</v>
      </c>
      <c r="C62" s="43"/>
      <c r="D62" s="44"/>
      <c r="E62" s="45"/>
      <c r="F62" s="38"/>
      <c r="G62" s="38"/>
      <c r="H62" s="41" t="s">
        <v>45</v>
      </c>
      <c r="I62" s="41"/>
      <c r="J62" s="36"/>
      <c r="L62" s="36" t="s">
        <v>46</v>
      </c>
      <c r="M62" s="41"/>
    </row>
    <row r="63" spans="1:13" ht="15">
      <c r="A63" s="36"/>
      <c r="B63" s="42"/>
      <c r="C63" s="93" t="e">
        <f>AVERAGE(C12:N12)</f>
        <v>#DIV/0!</v>
      </c>
      <c r="D63" s="45" t="s">
        <v>38</v>
      </c>
      <c r="F63" s="38"/>
      <c r="G63" s="38"/>
      <c r="H63" s="41">
        <f>MAXA(C13:N13)</f>
        <v>0</v>
      </c>
      <c r="I63" s="41" t="s">
        <v>38</v>
      </c>
      <c r="J63" s="36"/>
      <c r="L63" s="95">
        <f>MIN(C14:N14)</f>
        <v>0</v>
      </c>
      <c r="M63" s="41" t="s">
        <v>38</v>
      </c>
    </row>
    <row r="64" spans="1:13" ht="15">
      <c r="A64" s="36"/>
      <c r="B64" s="46"/>
      <c r="C64" s="46"/>
      <c r="D64" s="44"/>
      <c r="E64" s="45"/>
      <c r="F64" s="38"/>
      <c r="G64" s="38"/>
      <c r="H64" s="41"/>
      <c r="I64" s="41"/>
      <c r="J64" s="36"/>
      <c r="L64" s="36"/>
      <c r="M64" s="41"/>
    </row>
    <row r="65" spans="1:13" ht="15">
      <c r="A65" s="36"/>
      <c r="B65" s="42" t="s">
        <v>87</v>
      </c>
      <c r="C65" s="43"/>
      <c r="D65" s="44"/>
      <c r="E65" s="45"/>
      <c r="F65" s="38"/>
      <c r="G65" s="38"/>
      <c r="H65" s="41" t="s">
        <v>47</v>
      </c>
      <c r="I65" s="41"/>
      <c r="J65" s="36"/>
      <c r="L65" s="36" t="s">
        <v>48</v>
      </c>
      <c r="M65" s="41"/>
    </row>
    <row r="66" spans="1:13" ht="15">
      <c r="A66" s="36"/>
      <c r="B66" s="42"/>
      <c r="C66" s="93" t="e">
        <f>AVERAGE(C17:N17)</f>
        <v>#DIV/0!</v>
      </c>
      <c r="D66" s="45" t="s">
        <v>39</v>
      </c>
      <c r="F66" s="38"/>
      <c r="G66" s="38"/>
      <c r="H66" s="41">
        <f>MAXA(C18:N18)</f>
        <v>0</v>
      </c>
      <c r="I66" s="41" t="s">
        <v>39</v>
      </c>
      <c r="J66" s="36"/>
      <c r="L66" s="95">
        <f>MIN(C19:N19)</f>
        <v>0</v>
      </c>
      <c r="M66" s="41" t="s">
        <v>39</v>
      </c>
    </row>
    <row r="67" spans="1:13" ht="15">
      <c r="A67" s="36"/>
      <c r="B67" s="46"/>
      <c r="C67" s="46"/>
      <c r="D67" s="44"/>
      <c r="E67" s="45"/>
      <c r="F67" s="38"/>
      <c r="G67" s="38"/>
      <c r="H67" s="41"/>
      <c r="I67" s="41"/>
      <c r="J67" s="36"/>
      <c r="L67" s="36"/>
      <c r="M67" s="41"/>
    </row>
    <row r="68" spans="1:13" ht="15">
      <c r="A68" s="36"/>
      <c r="B68" s="42" t="s">
        <v>25</v>
      </c>
      <c r="C68" s="43"/>
      <c r="D68" s="44"/>
      <c r="E68" s="45"/>
      <c r="F68" s="38"/>
      <c r="G68" s="38"/>
      <c r="H68" s="41" t="s">
        <v>49</v>
      </c>
      <c r="I68" s="41"/>
      <c r="J68" s="36"/>
      <c r="L68" s="36" t="s">
        <v>50</v>
      </c>
      <c r="M68" s="41"/>
    </row>
    <row r="69" spans="1:13" ht="15">
      <c r="A69" s="36"/>
      <c r="B69" s="42"/>
      <c r="C69" s="41" t="e">
        <f>AVERAGE(C22:N22)</f>
        <v>#DIV/0!</v>
      </c>
      <c r="D69" s="45" t="s">
        <v>37</v>
      </c>
      <c r="F69" s="38"/>
      <c r="G69" s="38"/>
      <c r="H69" s="41">
        <f>MAXA(C23:N23)</f>
        <v>0</v>
      </c>
      <c r="I69" s="41" t="s">
        <v>37</v>
      </c>
      <c r="J69" s="36"/>
      <c r="L69" s="95">
        <f>MIN(C24:N24)</f>
        <v>0</v>
      </c>
      <c r="M69" s="41" t="s">
        <v>37</v>
      </c>
    </row>
    <row r="70" spans="1:13" ht="15">
      <c r="A70" s="36"/>
      <c r="B70" s="46"/>
      <c r="C70" s="46"/>
      <c r="D70" s="44"/>
      <c r="E70" s="45"/>
      <c r="F70" s="38"/>
      <c r="G70" s="38"/>
      <c r="H70" s="41"/>
      <c r="I70" s="41"/>
      <c r="J70" s="36"/>
      <c r="L70" s="36"/>
      <c r="M70" s="41"/>
    </row>
    <row r="71" spans="1:13" ht="15">
      <c r="A71" s="36"/>
      <c r="B71" s="42" t="s">
        <v>55</v>
      </c>
      <c r="C71" s="36"/>
      <c r="D71" s="41" t="s">
        <v>26</v>
      </c>
      <c r="E71" s="38"/>
      <c r="G71" s="38"/>
      <c r="H71" s="41" t="s">
        <v>51</v>
      </c>
      <c r="I71" s="41"/>
      <c r="J71" s="36"/>
      <c r="L71" s="36" t="s">
        <v>52</v>
      </c>
      <c r="M71" s="41"/>
    </row>
    <row r="72" spans="1:13" ht="18">
      <c r="A72" s="36"/>
      <c r="B72" s="93">
        <f>SUM(C28:N28)</f>
        <v>0</v>
      </c>
      <c r="C72" s="45" t="s">
        <v>28</v>
      </c>
      <c r="D72" s="93">
        <f>SUM(C27:N27)</f>
        <v>0</v>
      </c>
      <c r="E72" s="45" t="s">
        <v>42</v>
      </c>
      <c r="G72" s="38"/>
      <c r="H72" s="41">
        <f>MAXA(C29:N29)</f>
        <v>0</v>
      </c>
      <c r="I72" s="41" t="s">
        <v>42</v>
      </c>
      <c r="J72" s="36"/>
      <c r="L72" s="95">
        <f>MIN(C30:N30)</f>
        <v>0</v>
      </c>
      <c r="M72" s="41" t="s">
        <v>42</v>
      </c>
    </row>
    <row r="73" spans="1:13" ht="15">
      <c r="A73" s="36"/>
      <c r="B73" s="46"/>
      <c r="C73" s="46"/>
      <c r="D73" s="44"/>
      <c r="E73" s="45"/>
      <c r="F73" s="38"/>
      <c r="G73" s="38"/>
      <c r="H73" s="41"/>
      <c r="I73" s="37"/>
      <c r="J73" s="36"/>
      <c r="L73" s="36"/>
      <c r="M73" s="36"/>
    </row>
    <row r="74" spans="1:13" ht="15">
      <c r="A74" s="36"/>
      <c r="B74" s="46" t="s">
        <v>40</v>
      </c>
      <c r="C74" s="46"/>
      <c r="D74" s="44"/>
      <c r="E74" s="45"/>
      <c r="F74" s="38"/>
      <c r="G74" s="38"/>
      <c r="H74" s="41" t="s">
        <v>53</v>
      </c>
      <c r="I74" s="37"/>
      <c r="J74" s="36"/>
      <c r="L74" s="36" t="s">
        <v>54</v>
      </c>
      <c r="M74" s="36"/>
    </row>
    <row r="75" spans="1:13" ht="15">
      <c r="A75" s="36"/>
      <c r="B75" s="46"/>
      <c r="C75" s="93" t="e">
        <f>AVERAGE(C33:N33)</f>
        <v>#DIV/0!</v>
      </c>
      <c r="D75" s="45" t="s">
        <v>41</v>
      </c>
      <c r="F75" s="38"/>
      <c r="G75" s="38"/>
      <c r="H75" s="41">
        <f>MAXA(C34:N34)</f>
        <v>0</v>
      </c>
      <c r="I75" s="41" t="s">
        <v>41</v>
      </c>
      <c r="J75" s="41"/>
      <c r="L75" s="95">
        <f>MIN(C35:N35)</f>
        <v>0</v>
      </c>
      <c r="M75" s="41" t="s">
        <v>41</v>
      </c>
    </row>
    <row r="76" spans="1:12" ht="15">
      <c r="A76" s="36"/>
      <c r="B76" s="46"/>
      <c r="C76" s="46"/>
      <c r="D76" s="44"/>
      <c r="E76" s="44"/>
      <c r="F76" s="38"/>
      <c r="G76" s="38"/>
      <c r="H76" s="41"/>
      <c r="I76" s="37"/>
      <c r="J76" s="36"/>
      <c r="K76" s="36"/>
      <c r="L76" s="36"/>
    </row>
    <row r="77" spans="1:11" ht="15">
      <c r="A77" s="36"/>
      <c r="B77" s="42" t="s">
        <v>65</v>
      </c>
      <c r="C77" s="43"/>
      <c r="D77" s="44"/>
      <c r="E77" s="44"/>
      <c r="F77" s="36"/>
      <c r="G77" s="36" t="s">
        <v>62</v>
      </c>
      <c r="H77" s="36"/>
      <c r="I77" s="36"/>
      <c r="J77" s="36"/>
      <c r="K77" s="36"/>
    </row>
    <row r="78" spans="1:13" ht="15">
      <c r="A78" s="36"/>
      <c r="B78" s="42"/>
      <c r="C78" s="93">
        <f>SUM(C36:N36)</f>
        <v>0</v>
      </c>
      <c r="D78" s="45" t="s">
        <v>28</v>
      </c>
      <c r="F78" s="36"/>
      <c r="G78" s="36"/>
      <c r="H78" s="36"/>
      <c r="I78" s="36"/>
      <c r="L78" s="92" t="e">
        <f>AVERAGE(C37:N37)</f>
        <v>#DIV/0!</v>
      </c>
      <c r="M78" s="41" t="s">
        <v>41</v>
      </c>
    </row>
    <row r="79" spans="1:12" ht="15">
      <c r="A79" s="36"/>
      <c r="B79" s="46"/>
      <c r="C79" s="46"/>
      <c r="D79" s="44"/>
      <c r="E79" s="45"/>
      <c r="F79" s="38"/>
      <c r="G79" s="38"/>
      <c r="H79" s="41"/>
      <c r="I79" s="41"/>
      <c r="J79" s="41"/>
      <c r="K79" s="41"/>
      <c r="L79" s="41"/>
    </row>
    <row r="80" spans="1:12" ht="12.75">
      <c r="A80" s="36"/>
      <c r="B80" s="36"/>
      <c r="C80" s="36"/>
      <c r="D80" s="36"/>
      <c r="E80" s="36"/>
      <c r="F80" s="38"/>
      <c r="G80" s="38"/>
      <c r="H80" s="36"/>
      <c r="I80" s="36"/>
      <c r="J80" s="41"/>
      <c r="K80" s="36"/>
      <c r="L80" s="36"/>
    </row>
    <row r="81" spans="1:12" ht="12.75">
      <c r="A81" s="36"/>
      <c r="B81" s="36"/>
      <c r="C81" s="36"/>
      <c r="D81" s="36"/>
      <c r="E81" s="36"/>
      <c r="F81" s="38"/>
      <c r="G81" s="38"/>
      <c r="H81" s="36"/>
      <c r="I81" s="36"/>
      <c r="J81" s="36"/>
      <c r="K81" s="36"/>
      <c r="L81" s="36"/>
    </row>
    <row r="82" spans="1:12" ht="15">
      <c r="A82" s="36"/>
      <c r="B82" s="42" t="s">
        <v>27</v>
      </c>
      <c r="C82" s="43"/>
      <c r="D82" s="44"/>
      <c r="E82" s="44"/>
      <c r="F82" s="38"/>
      <c r="G82" s="38"/>
      <c r="H82" s="36"/>
      <c r="I82" s="36"/>
      <c r="J82" s="36"/>
      <c r="K82" s="36"/>
      <c r="L82" s="36"/>
    </row>
    <row r="83" spans="1:15" ht="15">
      <c r="A83" s="36"/>
      <c r="B83" s="43"/>
      <c r="C83" s="102" t="s">
        <v>29</v>
      </c>
      <c r="D83" s="103">
        <f>SUM(C40:N40)</f>
        <v>0</v>
      </c>
      <c r="E83" s="104" t="s">
        <v>28</v>
      </c>
      <c r="F83" s="38"/>
      <c r="G83" s="41" t="s">
        <v>67</v>
      </c>
      <c r="H83" s="36"/>
      <c r="I83" s="37"/>
      <c r="J83" s="36"/>
      <c r="K83" s="36"/>
      <c r="L83" s="36"/>
      <c r="O83" s="53" t="str">
        <f>IF(K84=D83,C83,"")</f>
        <v>N =</v>
      </c>
    </row>
    <row r="84" spans="1:15" ht="15">
      <c r="A84" s="36"/>
      <c r="B84" s="43"/>
      <c r="C84" s="102" t="s">
        <v>30</v>
      </c>
      <c r="D84" s="103">
        <f aca="true" t="shared" si="0" ref="D84:D90">SUM(C41:N41)</f>
        <v>0</v>
      </c>
      <c r="E84" s="104" t="s">
        <v>28</v>
      </c>
      <c r="F84" s="38"/>
      <c r="G84" s="38"/>
      <c r="H84" s="41"/>
      <c r="I84" s="37"/>
      <c r="J84" s="56" t="str">
        <f>O95</f>
        <v>N =NE =E =SE =S =SO =O =NO =</v>
      </c>
      <c r="K84" s="37">
        <f>MAX(D83:D90)</f>
        <v>0</v>
      </c>
      <c r="L84" s="36" t="s">
        <v>28</v>
      </c>
      <c r="O84" s="54" t="str">
        <f>IF(K84=D84,C84,"")</f>
        <v>NE =</v>
      </c>
    </row>
    <row r="85" spans="1:15" ht="15">
      <c r="A85" s="36"/>
      <c r="B85" s="43"/>
      <c r="C85" s="102" t="s">
        <v>31</v>
      </c>
      <c r="D85" s="103">
        <f t="shared" si="0"/>
        <v>0</v>
      </c>
      <c r="E85" s="104" t="s">
        <v>28</v>
      </c>
      <c r="F85" s="38"/>
      <c r="G85" s="38"/>
      <c r="H85" s="41"/>
      <c r="I85" s="37"/>
      <c r="J85" s="36"/>
      <c r="K85" s="36"/>
      <c r="L85" s="36"/>
      <c r="O85" s="54" t="str">
        <f>IF(K84=D85,C85,"")</f>
        <v>E =</v>
      </c>
    </row>
    <row r="86" spans="1:15" ht="15">
      <c r="A86" s="36"/>
      <c r="B86" s="43"/>
      <c r="C86" s="102" t="s">
        <v>32</v>
      </c>
      <c r="D86" s="103">
        <f t="shared" si="0"/>
        <v>0</v>
      </c>
      <c r="E86" s="104" t="s">
        <v>28</v>
      </c>
      <c r="F86" s="38"/>
      <c r="G86" s="38"/>
      <c r="H86" s="41"/>
      <c r="I86" s="37"/>
      <c r="J86" s="36"/>
      <c r="K86" s="36"/>
      <c r="L86" s="36"/>
      <c r="O86" s="54" t="str">
        <f>IF(K84=D86,C86,"")</f>
        <v>SE =</v>
      </c>
    </row>
    <row r="87" spans="1:15" ht="15">
      <c r="A87" s="36"/>
      <c r="B87" s="43"/>
      <c r="C87" s="102" t="s">
        <v>33</v>
      </c>
      <c r="D87" s="103">
        <f t="shared" si="0"/>
        <v>0</v>
      </c>
      <c r="E87" s="104" t="s">
        <v>28</v>
      </c>
      <c r="F87" s="38"/>
      <c r="G87" s="38"/>
      <c r="H87" s="41"/>
      <c r="I87" s="37"/>
      <c r="J87" s="36"/>
      <c r="K87" s="36"/>
      <c r="L87" s="36"/>
      <c r="O87" s="53" t="str">
        <f>IF(K84=D87,C87,"")</f>
        <v>S =</v>
      </c>
    </row>
    <row r="88" spans="1:15" ht="15">
      <c r="A88" s="36"/>
      <c r="B88" s="43"/>
      <c r="C88" s="102" t="s">
        <v>34</v>
      </c>
      <c r="D88" s="103">
        <f t="shared" si="0"/>
        <v>0</v>
      </c>
      <c r="E88" s="104" t="s">
        <v>28</v>
      </c>
      <c r="F88" s="38"/>
      <c r="G88" s="38"/>
      <c r="H88" s="41"/>
      <c r="I88" s="37"/>
      <c r="J88" s="36"/>
      <c r="K88" s="36"/>
      <c r="L88" s="36"/>
      <c r="O88" s="54" t="str">
        <f>IF(K84=D88,C88,"")</f>
        <v>SO =</v>
      </c>
    </row>
    <row r="89" spans="1:15" ht="15">
      <c r="A89" s="36"/>
      <c r="B89" s="43"/>
      <c r="C89" s="102" t="s">
        <v>35</v>
      </c>
      <c r="D89" s="103">
        <f t="shared" si="0"/>
        <v>0</v>
      </c>
      <c r="E89" s="104" t="s">
        <v>28</v>
      </c>
      <c r="F89" s="38"/>
      <c r="G89" s="38"/>
      <c r="H89" s="41"/>
      <c r="I89" s="37"/>
      <c r="J89" s="36"/>
      <c r="K89" s="36"/>
      <c r="L89" s="36"/>
      <c r="O89" s="54" t="str">
        <f>IF(K84=D89,C89,"")</f>
        <v>O =</v>
      </c>
    </row>
    <row r="90" spans="1:15" ht="15">
      <c r="A90" s="36"/>
      <c r="B90" s="43"/>
      <c r="C90" s="102" t="s">
        <v>36</v>
      </c>
      <c r="D90" s="103">
        <f t="shared" si="0"/>
        <v>0</v>
      </c>
      <c r="E90" s="104" t="s">
        <v>28</v>
      </c>
      <c r="F90" s="38"/>
      <c r="G90" s="38"/>
      <c r="H90" s="41"/>
      <c r="I90" s="37"/>
      <c r="J90" s="36"/>
      <c r="K90" s="36"/>
      <c r="L90" s="36"/>
      <c r="O90" s="55" t="str">
        <f>IF(K84=D90,C90,"")</f>
        <v>NO =</v>
      </c>
    </row>
    <row r="91" ht="12.75">
      <c r="O91" s="36"/>
    </row>
    <row r="92" ht="12.75">
      <c r="O92" s="53" t="str">
        <f>CONCATENATE(O83,O84,O85,O86)</f>
        <v>N =NE =E =SE =</v>
      </c>
    </row>
    <row r="93" ht="12.75">
      <c r="O93" s="55" t="str">
        <f>CONCATENATE(O87,O88,O89,O90)</f>
        <v>S =SO =O =NO =</v>
      </c>
    </row>
    <row r="94" ht="12.75">
      <c r="O94" s="36"/>
    </row>
    <row r="95" ht="12.75">
      <c r="O95" s="36" t="str">
        <f>CONCATENATE(O92,O93)</f>
        <v>N =NE =E =SE =S =SO =O =NO =</v>
      </c>
    </row>
  </sheetData>
  <sheetProtection/>
  <mergeCells count="4">
    <mergeCell ref="A1:N1"/>
    <mergeCell ref="A6:B6"/>
    <mergeCell ref="A16:B16"/>
    <mergeCell ref="B55:L55"/>
  </mergeCells>
  <printOptions/>
  <pageMargins left="0.57" right="0.27" top="0.52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112</v>
      </c>
      <c r="B1" s="118"/>
      <c r="C1" s="118"/>
    </row>
    <row r="3" spans="1:3" ht="15">
      <c r="A3" s="46" t="s">
        <v>106</v>
      </c>
      <c r="C3" s="46" t="s">
        <v>107</v>
      </c>
    </row>
    <row r="4" ht="159.75" customHeight="1"/>
    <row r="6" spans="1:3" ht="15">
      <c r="A6" s="46" t="s">
        <v>108</v>
      </c>
      <c r="C6" s="46" t="s">
        <v>109</v>
      </c>
    </row>
    <row r="7" ht="159.75" customHeight="1"/>
    <row r="9" spans="1:3" ht="15">
      <c r="A9" s="46" t="s">
        <v>110</v>
      </c>
      <c r="C9" s="46" t="s">
        <v>111</v>
      </c>
    </row>
    <row r="10" ht="159.75" customHeight="1"/>
    <row r="12" spans="1:3" ht="15">
      <c r="A12" s="107" t="s">
        <v>183</v>
      </c>
      <c r="C12" s="46"/>
    </row>
    <row r="13" ht="159.75" customHeight="1"/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112</v>
      </c>
      <c r="B1" s="118"/>
      <c r="C1" s="118"/>
    </row>
    <row r="3" spans="1:3" ht="15">
      <c r="A3" s="46" t="s">
        <v>113</v>
      </c>
      <c r="C3" s="46" t="s">
        <v>114</v>
      </c>
    </row>
    <row r="4" ht="159.75" customHeight="1"/>
    <row r="6" spans="1:3" ht="15">
      <c r="A6" s="46" t="s">
        <v>115</v>
      </c>
      <c r="C6" s="46" t="s">
        <v>116</v>
      </c>
    </row>
    <row r="7" ht="159.75" customHeight="1"/>
    <row r="9" spans="1:3" ht="15">
      <c r="A9" s="46" t="s">
        <v>117</v>
      </c>
      <c r="C9" s="46" t="s">
        <v>118</v>
      </c>
    </row>
    <row r="10" ht="159.75" customHeight="1"/>
    <row r="12" spans="1:3" ht="15">
      <c r="A12" s="107" t="s">
        <v>193</v>
      </c>
      <c r="C12" s="46"/>
    </row>
    <row r="13" ht="159.75" customHeight="1"/>
  </sheetData>
  <sheetProtection/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0">
      <selection activeCell="F4" sqref="F4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119</v>
      </c>
      <c r="B1" s="118"/>
      <c r="C1" s="118"/>
    </row>
    <row r="3" spans="1:3" ht="15">
      <c r="A3" s="46" t="s">
        <v>120</v>
      </c>
      <c r="C3" s="46" t="s">
        <v>121</v>
      </c>
    </row>
    <row r="4" ht="159.75" customHeight="1"/>
    <row r="6" spans="1:3" ht="15">
      <c r="A6" s="46" t="s">
        <v>122</v>
      </c>
      <c r="C6" s="46" t="s">
        <v>123</v>
      </c>
    </row>
    <row r="7" ht="159.75" customHeight="1"/>
    <row r="9" spans="1:3" ht="15">
      <c r="A9" s="46" t="s">
        <v>124</v>
      </c>
      <c r="C9" s="46" t="s">
        <v>125</v>
      </c>
    </row>
    <row r="10" ht="159.75" customHeight="1"/>
    <row r="12" spans="1:3" ht="15">
      <c r="A12" s="107" t="s">
        <v>194</v>
      </c>
      <c r="C12" s="46"/>
    </row>
    <row r="13" ht="159.75" customHeight="1"/>
  </sheetData>
  <sheetProtection/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0">
      <selection activeCell="A12" sqref="A12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126</v>
      </c>
      <c r="B1" s="118"/>
      <c r="C1" s="118"/>
    </row>
    <row r="3" spans="1:3" ht="15">
      <c r="A3" s="46" t="s">
        <v>127</v>
      </c>
      <c r="C3" s="46" t="s">
        <v>128</v>
      </c>
    </row>
    <row r="4" ht="159.75" customHeight="1"/>
    <row r="6" spans="1:3" ht="15">
      <c r="A6" s="46" t="s">
        <v>129</v>
      </c>
      <c r="C6" s="46" t="s">
        <v>130</v>
      </c>
    </row>
    <row r="7" ht="159.75" customHeight="1"/>
    <row r="9" spans="1:3" ht="15">
      <c r="A9" s="46" t="s">
        <v>131</v>
      </c>
      <c r="C9" s="46" t="s">
        <v>132</v>
      </c>
    </row>
    <row r="10" ht="159.75" customHeight="1"/>
    <row r="12" spans="1:3" ht="15">
      <c r="A12" s="107" t="s">
        <v>192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133</v>
      </c>
      <c r="B1" s="118"/>
      <c r="C1" s="118"/>
    </row>
    <row r="3" spans="1:3" ht="15">
      <c r="A3" s="46" t="s">
        <v>134</v>
      </c>
      <c r="C3" s="46" t="s">
        <v>135</v>
      </c>
    </row>
    <row r="4" ht="159.75" customHeight="1"/>
    <row r="6" spans="1:3" ht="15">
      <c r="A6" s="46" t="s">
        <v>136</v>
      </c>
      <c r="C6" s="46" t="s">
        <v>137</v>
      </c>
    </row>
    <row r="7" ht="159.75" customHeight="1"/>
    <row r="9" spans="1:3" ht="15">
      <c r="A9" s="46" t="s">
        <v>138</v>
      </c>
      <c r="C9" s="46" t="s">
        <v>139</v>
      </c>
    </row>
    <row r="10" ht="159.75" customHeight="1"/>
    <row r="12" spans="1:3" ht="15">
      <c r="A12" s="107" t="s">
        <v>195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140</v>
      </c>
      <c r="B1" s="118"/>
      <c r="C1" s="118"/>
    </row>
    <row r="3" spans="1:3" ht="15">
      <c r="A3" s="46" t="s">
        <v>202</v>
      </c>
      <c r="C3" s="46" t="s">
        <v>203</v>
      </c>
    </row>
    <row r="4" ht="159.75" customHeight="1"/>
    <row r="6" spans="1:3" ht="15">
      <c r="A6" s="46" t="s">
        <v>204</v>
      </c>
      <c r="C6" s="46" t="s">
        <v>205</v>
      </c>
    </row>
    <row r="7" ht="159.75" customHeight="1"/>
    <row r="9" spans="1:3" ht="15">
      <c r="A9" s="46" t="s">
        <v>206</v>
      </c>
      <c r="C9" s="46" t="s">
        <v>161</v>
      </c>
    </row>
    <row r="10" ht="159.75" customHeight="1"/>
    <row r="12" spans="1:3" ht="15">
      <c r="A12" s="107" t="s">
        <v>207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2">
      <selection activeCell="K3" sqref="K3:K32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95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2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14">IF(I5="ne",Q5,R5)</f>
        <v>0</v>
      </c>
      <c r="Q5" t="s">
        <v>19</v>
      </c>
      <c r="R5">
        <f aca="true" t="shared" si="2" ref="R5:R14">IF(I5="e",S5,T5)</f>
        <v>0</v>
      </c>
      <c r="S5" t="s">
        <v>20</v>
      </c>
      <c r="T5">
        <f aca="true" t="shared" si="3" ref="T5:T14">IF(I5="se",U5,V5)</f>
        <v>0</v>
      </c>
      <c r="U5" s="8" t="s">
        <v>21</v>
      </c>
      <c r="V5">
        <f aca="true" t="shared" si="4" ref="V5:V14">IF(I5="s",W5,X5)</f>
        <v>0</v>
      </c>
      <c r="W5" s="8" t="s">
        <v>14</v>
      </c>
      <c r="X5">
        <f aca="true" t="shared" si="5" ref="X5:X14">IF(I5="so",Y5,Z5)</f>
        <v>0</v>
      </c>
      <c r="Y5" s="8" t="s">
        <v>13</v>
      </c>
      <c r="Z5" s="25">
        <f aca="true" t="shared" si="6" ref="Z5:Z1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2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1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aca="true" t="shared" si="10" ref="P15:P32">IF(I15="ne",Q15,R15)</f>
        <v>0</v>
      </c>
      <c r="Q15" t="s">
        <v>19</v>
      </c>
      <c r="R15">
        <f aca="true" t="shared" si="11" ref="R15:R32">IF(I15="e",S15,T15)</f>
        <v>0</v>
      </c>
      <c r="S15" t="s">
        <v>20</v>
      </c>
      <c r="T15">
        <f aca="true" t="shared" si="12" ref="T15:T32">IF(I15="se",U15,V15)</f>
        <v>0</v>
      </c>
      <c r="U15" s="8" t="s">
        <v>21</v>
      </c>
      <c r="V15">
        <f aca="true" t="shared" si="13" ref="V15:V32">IF(I15="s",W15,X15)</f>
        <v>0</v>
      </c>
      <c r="W15" s="8" t="s">
        <v>14</v>
      </c>
      <c r="X15">
        <f aca="true" t="shared" si="14" ref="X15:X32">IF(I15="so",Y15,Z15)</f>
        <v>0</v>
      </c>
      <c r="Y15" s="8" t="s">
        <v>13</v>
      </c>
      <c r="Z15" s="25">
        <f aca="true" t="shared" si="15" ref="Z15:Z32">IF(I15="o",AA15,AB15)</f>
        <v>0</v>
      </c>
      <c r="AA15" s="8" t="s">
        <v>22</v>
      </c>
      <c r="AB15">
        <f aca="true" t="shared" si="16" ref="AB15:AB32">IF(I15="no",AC15,AD15)</f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0"/>
        <v>0</v>
      </c>
      <c r="Q16" t="s">
        <v>19</v>
      </c>
      <c r="R16">
        <f t="shared" si="11"/>
        <v>0</v>
      </c>
      <c r="S16" t="s">
        <v>20</v>
      </c>
      <c r="T16">
        <f t="shared" si="12"/>
        <v>0</v>
      </c>
      <c r="U16" s="8" t="s">
        <v>21</v>
      </c>
      <c r="V16">
        <f t="shared" si="13"/>
        <v>0</v>
      </c>
      <c r="W16" s="8" t="s">
        <v>14</v>
      </c>
      <c r="X16">
        <f t="shared" si="14"/>
        <v>0</v>
      </c>
      <c r="Y16" s="8" t="s">
        <v>13</v>
      </c>
      <c r="Z16" s="25">
        <f t="shared" si="15"/>
        <v>0</v>
      </c>
      <c r="AA16" s="8" t="s">
        <v>22</v>
      </c>
      <c r="AB16">
        <f t="shared" si="16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0"/>
        <v>0</v>
      </c>
      <c r="Q17" t="s">
        <v>19</v>
      </c>
      <c r="R17">
        <f t="shared" si="11"/>
        <v>0</v>
      </c>
      <c r="S17" t="s">
        <v>20</v>
      </c>
      <c r="T17">
        <f t="shared" si="12"/>
        <v>0</v>
      </c>
      <c r="U17" s="8" t="s">
        <v>21</v>
      </c>
      <c r="V17">
        <f t="shared" si="13"/>
        <v>0</v>
      </c>
      <c r="W17" s="8" t="s">
        <v>14</v>
      </c>
      <c r="X17">
        <f t="shared" si="14"/>
        <v>0</v>
      </c>
      <c r="Y17" s="8" t="s">
        <v>13</v>
      </c>
      <c r="Z17" s="25">
        <f t="shared" si="15"/>
        <v>0</v>
      </c>
      <c r="AA17" s="8" t="s">
        <v>22</v>
      </c>
      <c r="AB17">
        <f t="shared" si="16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0"/>
        <v>0</v>
      </c>
      <c r="Q18" t="s">
        <v>19</v>
      </c>
      <c r="R18">
        <f t="shared" si="11"/>
        <v>0</v>
      </c>
      <c r="S18" t="s">
        <v>20</v>
      </c>
      <c r="T18">
        <f t="shared" si="12"/>
        <v>0</v>
      </c>
      <c r="U18" s="8" t="s">
        <v>21</v>
      </c>
      <c r="V18">
        <f t="shared" si="13"/>
        <v>0</v>
      </c>
      <c r="W18" s="8" t="s">
        <v>14</v>
      </c>
      <c r="X18">
        <f t="shared" si="14"/>
        <v>0</v>
      </c>
      <c r="Y18" s="8" t="s">
        <v>13</v>
      </c>
      <c r="Z18" s="25">
        <f t="shared" si="15"/>
        <v>0</v>
      </c>
      <c r="AA18" s="8" t="s">
        <v>22</v>
      </c>
      <c r="AB18">
        <f t="shared" si="16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0"/>
        <v>0</v>
      </c>
      <c r="Q19" t="s">
        <v>19</v>
      </c>
      <c r="R19">
        <f t="shared" si="11"/>
        <v>0</v>
      </c>
      <c r="S19" t="s">
        <v>20</v>
      </c>
      <c r="T19">
        <f t="shared" si="12"/>
        <v>0</v>
      </c>
      <c r="U19" s="8" t="s">
        <v>21</v>
      </c>
      <c r="V19">
        <f t="shared" si="13"/>
        <v>0</v>
      </c>
      <c r="W19" s="8" t="s">
        <v>14</v>
      </c>
      <c r="X19">
        <f t="shared" si="14"/>
        <v>0</v>
      </c>
      <c r="Y19" s="8" t="s">
        <v>13</v>
      </c>
      <c r="Z19" s="25">
        <f t="shared" si="15"/>
        <v>0</v>
      </c>
      <c r="AA19" s="8" t="s">
        <v>22</v>
      </c>
      <c r="AB19">
        <f t="shared" si="16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49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0"/>
        <v>0</v>
      </c>
      <c r="Q20" t="s">
        <v>19</v>
      </c>
      <c r="R20">
        <f t="shared" si="11"/>
        <v>0</v>
      </c>
      <c r="S20" t="s">
        <v>20</v>
      </c>
      <c r="T20">
        <f t="shared" si="12"/>
        <v>0</v>
      </c>
      <c r="U20" s="8" t="s">
        <v>21</v>
      </c>
      <c r="V20">
        <f t="shared" si="13"/>
        <v>0</v>
      </c>
      <c r="W20" s="8" t="s">
        <v>14</v>
      </c>
      <c r="X20">
        <f t="shared" si="14"/>
        <v>0</v>
      </c>
      <c r="Y20" s="8" t="s">
        <v>13</v>
      </c>
      <c r="Z20" s="25">
        <f t="shared" si="15"/>
        <v>0</v>
      </c>
      <c r="AA20" s="8" t="s">
        <v>22</v>
      </c>
      <c r="AB20">
        <f t="shared" si="16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0"/>
        <v>0</v>
      </c>
      <c r="Q21" t="s">
        <v>19</v>
      </c>
      <c r="R21">
        <f t="shared" si="11"/>
        <v>0</v>
      </c>
      <c r="S21" t="s">
        <v>20</v>
      </c>
      <c r="T21">
        <f t="shared" si="12"/>
        <v>0</v>
      </c>
      <c r="U21" s="8" t="s">
        <v>21</v>
      </c>
      <c r="V21">
        <f t="shared" si="13"/>
        <v>0</v>
      </c>
      <c r="W21" s="8" t="s">
        <v>14</v>
      </c>
      <c r="X21">
        <f t="shared" si="14"/>
        <v>0</v>
      </c>
      <c r="Y21" s="8" t="s">
        <v>13</v>
      </c>
      <c r="Z21" s="25">
        <f t="shared" si="15"/>
        <v>0</v>
      </c>
      <c r="AA21" s="8" t="s">
        <v>22</v>
      </c>
      <c r="AB21">
        <f t="shared" si="16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0"/>
        <v>0</v>
      </c>
      <c r="Q22" t="s">
        <v>19</v>
      </c>
      <c r="R22">
        <f t="shared" si="11"/>
        <v>0</v>
      </c>
      <c r="S22" t="s">
        <v>20</v>
      </c>
      <c r="T22">
        <f t="shared" si="12"/>
        <v>0</v>
      </c>
      <c r="U22" s="8" t="s">
        <v>21</v>
      </c>
      <c r="V22">
        <f t="shared" si="13"/>
        <v>0</v>
      </c>
      <c r="W22" s="8" t="s">
        <v>14</v>
      </c>
      <c r="X22">
        <f t="shared" si="14"/>
        <v>0</v>
      </c>
      <c r="Y22" s="8" t="s">
        <v>13</v>
      </c>
      <c r="Z22" s="25">
        <f t="shared" si="15"/>
        <v>0</v>
      </c>
      <c r="AA22" s="8" t="s">
        <v>22</v>
      </c>
      <c r="AB22">
        <f t="shared" si="16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0"/>
        <v>0</v>
      </c>
      <c r="Q23" t="s">
        <v>19</v>
      </c>
      <c r="R23">
        <f t="shared" si="11"/>
        <v>0</v>
      </c>
      <c r="S23" t="s">
        <v>20</v>
      </c>
      <c r="T23">
        <f t="shared" si="12"/>
        <v>0</v>
      </c>
      <c r="U23" s="8" t="s">
        <v>21</v>
      </c>
      <c r="V23">
        <f t="shared" si="13"/>
        <v>0</v>
      </c>
      <c r="W23" s="8" t="s">
        <v>14</v>
      </c>
      <c r="X23">
        <f t="shared" si="14"/>
        <v>0</v>
      </c>
      <c r="Y23" s="8" t="s">
        <v>13</v>
      </c>
      <c r="Z23" s="25">
        <f t="shared" si="15"/>
        <v>0</v>
      </c>
      <c r="AA23" s="8" t="s">
        <v>22</v>
      </c>
      <c r="AB23">
        <f t="shared" si="16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0"/>
        <v>0</v>
      </c>
      <c r="Q24" t="s">
        <v>19</v>
      </c>
      <c r="R24">
        <f t="shared" si="11"/>
        <v>0</v>
      </c>
      <c r="S24" t="s">
        <v>20</v>
      </c>
      <c r="T24">
        <f t="shared" si="12"/>
        <v>0</v>
      </c>
      <c r="U24" s="8" t="s">
        <v>21</v>
      </c>
      <c r="V24">
        <f t="shared" si="13"/>
        <v>0</v>
      </c>
      <c r="W24" s="8" t="s">
        <v>14</v>
      </c>
      <c r="X24">
        <f t="shared" si="14"/>
        <v>0</v>
      </c>
      <c r="Y24" s="8" t="s">
        <v>13</v>
      </c>
      <c r="Z24" s="25">
        <f t="shared" si="15"/>
        <v>0</v>
      </c>
      <c r="AA24" s="8" t="s">
        <v>22</v>
      </c>
      <c r="AB24">
        <f t="shared" si="16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0"/>
        <v>0</v>
      </c>
      <c r="Q25" t="s">
        <v>19</v>
      </c>
      <c r="R25">
        <f t="shared" si="11"/>
        <v>0</v>
      </c>
      <c r="S25" t="s">
        <v>20</v>
      </c>
      <c r="T25">
        <f t="shared" si="12"/>
        <v>0</v>
      </c>
      <c r="U25" s="8" t="s">
        <v>21</v>
      </c>
      <c r="V25">
        <f t="shared" si="13"/>
        <v>0</v>
      </c>
      <c r="W25" s="8" t="s">
        <v>14</v>
      </c>
      <c r="X25">
        <f t="shared" si="14"/>
        <v>0</v>
      </c>
      <c r="Y25" s="8" t="s">
        <v>13</v>
      </c>
      <c r="Z25" s="25">
        <f t="shared" si="15"/>
        <v>0</v>
      </c>
      <c r="AA25" s="8" t="s">
        <v>22</v>
      </c>
      <c r="AB25">
        <f t="shared" si="16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0"/>
        <v>0</v>
      </c>
      <c r="Q26" t="s">
        <v>19</v>
      </c>
      <c r="R26">
        <f t="shared" si="11"/>
        <v>0</v>
      </c>
      <c r="S26" t="s">
        <v>20</v>
      </c>
      <c r="T26">
        <f t="shared" si="12"/>
        <v>0</v>
      </c>
      <c r="U26" s="8" t="s">
        <v>21</v>
      </c>
      <c r="V26">
        <f t="shared" si="13"/>
        <v>0</v>
      </c>
      <c r="W26" s="8" t="s">
        <v>14</v>
      </c>
      <c r="X26">
        <f t="shared" si="14"/>
        <v>0</v>
      </c>
      <c r="Y26" s="8" t="s">
        <v>13</v>
      </c>
      <c r="Z26" s="25">
        <f t="shared" si="15"/>
        <v>0</v>
      </c>
      <c r="AA26" s="8" t="s">
        <v>22</v>
      </c>
      <c r="AB26">
        <f t="shared" si="16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0"/>
        <v>0</v>
      </c>
      <c r="Q27" t="s">
        <v>19</v>
      </c>
      <c r="R27">
        <f t="shared" si="11"/>
        <v>0</v>
      </c>
      <c r="S27" t="s">
        <v>20</v>
      </c>
      <c r="T27">
        <f t="shared" si="12"/>
        <v>0</v>
      </c>
      <c r="U27" s="8" t="s">
        <v>21</v>
      </c>
      <c r="V27">
        <f t="shared" si="13"/>
        <v>0</v>
      </c>
      <c r="W27" s="8" t="s">
        <v>14</v>
      </c>
      <c r="X27">
        <f t="shared" si="14"/>
        <v>0</v>
      </c>
      <c r="Y27" s="8" t="s">
        <v>13</v>
      </c>
      <c r="Z27" s="25">
        <f t="shared" si="15"/>
        <v>0</v>
      </c>
      <c r="AA27" s="8" t="s">
        <v>22</v>
      </c>
      <c r="AB27">
        <f t="shared" si="16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0"/>
        <v>0</v>
      </c>
      <c r="Q28" t="s">
        <v>19</v>
      </c>
      <c r="R28">
        <f t="shared" si="11"/>
        <v>0</v>
      </c>
      <c r="S28" t="s">
        <v>20</v>
      </c>
      <c r="T28">
        <f t="shared" si="12"/>
        <v>0</v>
      </c>
      <c r="U28" s="8" t="s">
        <v>21</v>
      </c>
      <c r="V28">
        <f t="shared" si="13"/>
        <v>0</v>
      </c>
      <c r="W28" s="8" t="s">
        <v>14</v>
      </c>
      <c r="X28">
        <f t="shared" si="14"/>
        <v>0</v>
      </c>
      <c r="Y28" s="8" t="s">
        <v>13</v>
      </c>
      <c r="Z28" s="25">
        <f t="shared" si="15"/>
        <v>0</v>
      </c>
      <c r="AA28" s="8" t="s">
        <v>22</v>
      </c>
      <c r="AB28">
        <f t="shared" si="16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0"/>
        <v>0</v>
      </c>
      <c r="Q29" t="s">
        <v>19</v>
      </c>
      <c r="R29">
        <f t="shared" si="11"/>
        <v>0</v>
      </c>
      <c r="S29" t="s">
        <v>20</v>
      </c>
      <c r="T29">
        <f t="shared" si="12"/>
        <v>0</v>
      </c>
      <c r="U29" s="8" t="s">
        <v>21</v>
      </c>
      <c r="V29">
        <f t="shared" si="13"/>
        <v>0</v>
      </c>
      <c r="W29" s="8" t="s">
        <v>14</v>
      </c>
      <c r="X29">
        <f t="shared" si="14"/>
        <v>0</v>
      </c>
      <c r="Y29" s="8" t="s">
        <v>13</v>
      </c>
      <c r="Z29" s="25">
        <f t="shared" si="15"/>
        <v>0</v>
      </c>
      <c r="AA29" s="8" t="s">
        <v>22</v>
      </c>
      <c r="AB29">
        <f t="shared" si="16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0"/>
        <v>0</v>
      </c>
      <c r="Q30" t="s">
        <v>19</v>
      </c>
      <c r="R30">
        <f t="shared" si="11"/>
        <v>0</v>
      </c>
      <c r="S30" t="s">
        <v>20</v>
      </c>
      <c r="T30">
        <f t="shared" si="12"/>
        <v>0</v>
      </c>
      <c r="U30" s="8" t="s">
        <v>21</v>
      </c>
      <c r="V30">
        <f t="shared" si="13"/>
        <v>0</v>
      </c>
      <c r="W30" s="8" t="s">
        <v>14</v>
      </c>
      <c r="X30">
        <f t="shared" si="14"/>
        <v>0</v>
      </c>
      <c r="Y30" s="8" t="s">
        <v>13</v>
      </c>
      <c r="Z30" s="25">
        <f t="shared" si="15"/>
        <v>0</v>
      </c>
      <c r="AA30" s="8" t="s">
        <v>22</v>
      </c>
      <c r="AB30">
        <f t="shared" si="16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0"/>
        <v>0</v>
      </c>
      <c r="Q31" t="s">
        <v>19</v>
      </c>
      <c r="R31">
        <f t="shared" si="11"/>
        <v>0</v>
      </c>
      <c r="S31" t="s">
        <v>20</v>
      </c>
      <c r="T31">
        <f t="shared" si="12"/>
        <v>0</v>
      </c>
      <c r="U31" s="8" t="s">
        <v>21</v>
      </c>
      <c r="V31">
        <f t="shared" si="13"/>
        <v>0</v>
      </c>
      <c r="W31" s="8" t="s">
        <v>14</v>
      </c>
      <c r="X31">
        <f t="shared" si="14"/>
        <v>0</v>
      </c>
      <c r="Y31" s="8" t="s">
        <v>13</v>
      </c>
      <c r="Z31" s="25">
        <f t="shared" si="15"/>
        <v>0</v>
      </c>
      <c r="AA31" s="8" t="s">
        <v>22</v>
      </c>
      <c r="AB31">
        <f t="shared" si="16"/>
        <v>0</v>
      </c>
      <c r="AC31" s="8" t="s">
        <v>10</v>
      </c>
      <c r="AD31">
        <f t="shared" si="7"/>
        <v>0</v>
      </c>
    </row>
    <row r="32" spans="1:30" ht="18.75" customHeight="1" thickBot="1">
      <c r="A32" s="57">
        <v>29</v>
      </c>
      <c r="B32" s="58"/>
      <c r="C32" s="59"/>
      <c r="D32" s="60">
        <f t="shared" si="0"/>
        <v>0</v>
      </c>
      <c r="E32" s="61"/>
      <c r="F32" s="62"/>
      <c r="G32" s="63"/>
      <c r="H32" s="59"/>
      <c r="I32" s="64"/>
      <c r="J32" s="65">
        <f t="shared" si="8"/>
        <v>0</v>
      </c>
      <c r="K32" s="61"/>
      <c r="L32" s="36"/>
      <c r="O32" s="8" t="s">
        <v>18</v>
      </c>
      <c r="P32">
        <f t="shared" si="10"/>
        <v>0</v>
      </c>
      <c r="Q32" t="s">
        <v>19</v>
      </c>
      <c r="R32">
        <f t="shared" si="11"/>
        <v>0</v>
      </c>
      <c r="S32" t="s">
        <v>20</v>
      </c>
      <c r="T32">
        <f t="shared" si="12"/>
        <v>0</v>
      </c>
      <c r="U32" s="8" t="s">
        <v>21</v>
      </c>
      <c r="V32">
        <f t="shared" si="13"/>
        <v>0</v>
      </c>
      <c r="W32" s="8" t="s">
        <v>14</v>
      </c>
      <c r="X32">
        <f t="shared" si="14"/>
        <v>0</v>
      </c>
      <c r="Y32" s="8" t="s">
        <v>13</v>
      </c>
      <c r="Z32" s="25">
        <f t="shared" si="15"/>
        <v>0</v>
      </c>
      <c r="AA32" s="8" t="s">
        <v>22</v>
      </c>
      <c r="AB32">
        <f t="shared" si="16"/>
        <v>0</v>
      </c>
      <c r="AC32" s="8" t="s">
        <v>10</v>
      </c>
      <c r="AD32">
        <f t="shared" si="7"/>
        <v>0</v>
      </c>
    </row>
    <row r="33" spans="1:30" ht="18.75" customHeight="1">
      <c r="A33" s="66"/>
      <c r="B33" s="67"/>
      <c r="C33" s="68"/>
      <c r="D33" s="68"/>
      <c r="E33" s="68"/>
      <c r="F33" s="68"/>
      <c r="G33" s="68"/>
      <c r="H33" s="68"/>
      <c r="I33" s="68"/>
      <c r="J33" s="66"/>
      <c r="K33" s="68"/>
      <c r="L33" s="41"/>
      <c r="O33" s="8"/>
      <c r="U33" s="8"/>
      <c r="W33" s="8"/>
      <c r="Y33" s="8"/>
      <c r="Z33" s="25"/>
      <c r="AA33" s="8"/>
      <c r="AC33" s="8"/>
      <c r="AD33">
        <f t="shared" si="7"/>
        <v>0</v>
      </c>
    </row>
    <row r="34" spans="1:30" ht="18.75" customHeight="1">
      <c r="A34" s="41"/>
      <c r="B34" s="69"/>
      <c r="C34" s="38"/>
      <c r="D34" s="38"/>
      <c r="E34" s="38"/>
      <c r="F34" s="38"/>
      <c r="G34" s="38"/>
      <c r="H34" s="38"/>
      <c r="I34" s="38"/>
      <c r="J34" s="41"/>
      <c r="K34" s="38"/>
      <c r="L34" s="41"/>
      <c r="O34" s="8"/>
      <c r="U34" s="8"/>
      <c r="W34" s="8"/>
      <c r="Y34" s="8"/>
      <c r="Z34" s="25"/>
      <c r="AA34" s="8"/>
      <c r="AC34" s="8"/>
      <c r="AD34">
        <f t="shared" si="7"/>
        <v>0</v>
      </c>
    </row>
    <row r="44" spans="2:31" ht="21.75" customHeight="1">
      <c r="B44" s="112" t="s">
        <v>95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 s="53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7" ref="O47:O76">IF(I5="N",1,0)</f>
        <v>0</v>
      </c>
      <c r="P47">
        <f aca="true" t="shared" si="18" ref="P47:P76">IF(I5="NE",1,0)</f>
        <v>0</v>
      </c>
      <c r="Q47">
        <f aca="true" t="shared" si="19" ref="Q47:Q76">IF(I5="E",1,0)</f>
        <v>0</v>
      </c>
      <c r="R47">
        <f aca="true" t="shared" si="20" ref="R47:R76">IF(I5="SE",1,0)</f>
        <v>0</v>
      </c>
      <c r="S47">
        <f aca="true" t="shared" si="21" ref="S47:S76">IF(I5="S",1,0)</f>
        <v>0</v>
      </c>
      <c r="T47">
        <f aca="true" t="shared" si="22" ref="T47:T76">IF(I5="SO",1,0)</f>
        <v>0</v>
      </c>
      <c r="U47">
        <f aca="true" t="shared" si="23" ref="U47:U76">IF(I5="O",1,0)</f>
        <v>0</v>
      </c>
      <c r="V47">
        <f aca="true" t="shared" si="24" ref="V47:V76">IF(I5="NO",1,0)</f>
        <v>0</v>
      </c>
      <c r="W47" s="39"/>
      <c r="Y47">
        <f aca="true" t="shared" si="25" ref="Y47:Y76">IF(K5&gt;10,1,0)</f>
        <v>0</v>
      </c>
      <c r="Z47" s="40"/>
      <c r="AA47" s="54">
        <f aca="true" t="shared" si="26" ref="AA47:AA76">IF(Y47=0,"",K5)</f>
      </c>
      <c r="AC47">
        <f aca="true" t="shared" si="27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7"/>
        <v>0</v>
      </c>
      <c r="P48">
        <f t="shared" si="18"/>
        <v>0</v>
      </c>
      <c r="Q48">
        <f t="shared" si="19"/>
        <v>0</v>
      </c>
      <c r="R48">
        <f t="shared" si="20"/>
        <v>0</v>
      </c>
      <c r="S48">
        <f t="shared" si="21"/>
        <v>0</v>
      </c>
      <c r="T48">
        <f t="shared" si="22"/>
        <v>0</v>
      </c>
      <c r="U48">
        <f t="shared" si="23"/>
        <v>0</v>
      </c>
      <c r="V48">
        <f t="shared" si="24"/>
        <v>0</v>
      </c>
      <c r="W48" s="39"/>
      <c r="Y48">
        <f t="shared" si="25"/>
        <v>0</v>
      </c>
      <c r="Z48" s="40"/>
      <c r="AA48" s="54">
        <f t="shared" si="26"/>
      </c>
      <c r="AC48">
        <f t="shared" si="27"/>
        <v>0</v>
      </c>
      <c r="AE48">
        <f aca="true" t="shared" si="28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7"/>
        <v>0</v>
      </c>
      <c r="P49">
        <f t="shared" si="18"/>
        <v>0</v>
      </c>
      <c r="Q49">
        <f t="shared" si="19"/>
        <v>0</v>
      </c>
      <c r="R49">
        <f t="shared" si="20"/>
        <v>0</v>
      </c>
      <c r="S49">
        <f t="shared" si="21"/>
        <v>0</v>
      </c>
      <c r="T49">
        <f t="shared" si="22"/>
        <v>0</v>
      </c>
      <c r="U49">
        <f t="shared" si="23"/>
        <v>0</v>
      </c>
      <c r="V49">
        <f t="shared" si="24"/>
        <v>0</v>
      </c>
      <c r="W49"/>
      <c r="X49"/>
      <c r="Y49">
        <f t="shared" si="25"/>
        <v>0</v>
      </c>
      <c r="Z49"/>
      <c r="AA49" s="54">
        <f t="shared" si="26"/>
      </c>
      <c r="AB49"/>
      <c r="AC49">
        <f t="shared" si="27"/>
        <v>0</v>
      </c>
      <c r="AD49"/>
      <c r="AE49">
        <f t="shared" si="28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7"/>
        <v>0</v>
      </c>
      <c r="P50">
        <f t="shared" si="18"/>
        <v>0</v>
      </c>
      <c r="Q50">
        <f t="shared" si="19"/>
        <v>0</v>
      </c>
      <c r="R50">
        <f t="shared" si="20"/>
        <v>0</v>
      </c>
      <c r="S50">
        <f t="shared" si="21"/>
        <v>0</v>
      </c>
      <c r="T50">
        <f t="shared" si="22"/>
        <v>0</v>
      </c>
      <c r="U50">
        <f t="shared" si="23"/>
        <v>0</v>
      </c>
      <c r="V50">
        <f t="shared" si="24"/>
        <v>0</v>
      </c>
      <c r="W50" s="39"/>
      <c r="Y50">
        <f t="shared" si="25"/>
        <v>0</v>
      </c>
      <c r="Z50" s="40"/>
      <c r="AA50" s="54">
        <f t="shared" si="26"/>
      </c>
      <c r="AC50">
        <f t="shared" si="27"/>
        <v>0</v>
      </c>
      <c r="AE50">
        <f t="shared" si="28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7"/>
        <v>0</v>
      </c>
      <c r="P51">
        <f t="shared" si="18"/>
        <v>0</v>
      </c>
      <c r="Q51">
        <f t="shared" si="19"/>
        <v>0</v>
      </c>
      <c r="R51">
        <f t="shared" si="20"/>
        <v>0</v>
      </c>
      <c r="S51">
        <f t="shared" si="21"/>
        <v>0</v>
      </c>
      <c r="T51">
        <f t="shared" si="22"/>
        <v>0</v>
      </c>
      <c r="U51">
        <f t="shared" si="23"/>
        <v>0</v>
      </c>
      <c r="V51">
        <f t="shared" si="24"/>
        <v>0</v>
      </c>
      <c r="W51" s="39"/>
      <c r="Y51">
        <f t="shared" si="25"/>
        <v>0</v>
      </c>
      <c r="Z51" s="40"/>
      <c r="AA51" s="54">
        <f t="shared" si="26"/>
      </c>
      <c r="AC51">
        <f t="shared" si="27"/>
        <v>0</v>
      </c>
      <c r="AE51">
        <f t="shared" si="28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7"/>
        <v>0</v>
      </c>
      <c r="P52">
        <f t="shared" si="18"/>
        <v>0</v>
      </c>
      <c r="Q52">
        <f t="shared" si="19"/>
        <v>0</v>
      </c>
      <c r="R52">
        <f t="shared" si="20"/>
        <v>0</v>
      </c>
      <c r="S52">
        <f t="shared" si="21"/>
        <v>0</v>
      </c>
      <c r="T52">
        <f t="shared" si="22"/>
        <v>0</v>
      </c>
      <c r="U52">
        <f t="shared" si="23"/>
        <v>0</v>
      </c>
      <c r="V52">
        <f t="shared" si="24"/>
        <v>0</v>
      </c>
      <c r="W52" s="39"/>
      <c r="Y52">
        <f t="shared" si="25"/>
        <v>0</v>
      </c>
      <c r="Z52" s="40"/>
      <c r="AA52" s="54">
        <f t="shared" si="26"/>
      </c>
      <c r="AC52">
        <f t="shared" si="27"/>
        <v>0</v>
      </c>
      <c r="AE52">
        <f t="shared" si="28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7"/>
        <v>0</v>
      </c>
      <c r="P53">
        <f t="shared" si="18"/>
        <v>0</v>
      </c>
      <c r="Q53">
        <f t="shared" si="19"/>
        <v>0</v>
      </c>
      <c r="R53">
        <f t="shared" si="20"/>
        <v>0</v>
      </c>
      <c r="S53">
        <f t="shared" si="21"/>
        <v>0</v>
      </c>
      <c r="T53">
        <f t="shared" si="22"/>
        <v>0</v>
      </c>
      <c r="U53">
        <f t="shared" si="23"/>
        <v>0</v>
      </c>
      <c r="V53">
        <f t="shared" si="24"/>
        <v>0</v>
      </c>
      <c r="W53" s="39"/>
      <c r="Y53">
        <f t="shared" si="25"/>
        <v>0</v>
      </c>
      <c r="Z53" s="40"/>
      <c r="AA53" s="54">
        <f t="shared" si="26"/>
      </c>
      <c r="AC53">
        <f t="shared" si="27"/>
        <v>0</v>
      </c>
      <c r="AE53">
        <f t="shared" si="28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7"/>
        <v>0</v>
      </c>
      <c r="P54">
        <f t="shared" si="18"/>
        <v>0</v>
      </c>
      <c r="Q54">
        <f t="shared" si="19"/>
        <v>0</v>
      </c>
      <c r="R54">
        <f t="shared" si="20"/>
        <v>0</v>
      </c>
      <c r="S54">
        <f t="shared" si="21"/>
        <v>0</v>
      </c>
      <c r="T54">
        <f t="shared" si="22"/>
        <v>0</v>
      </c>
      <c r="U54">
        <f t="shared" si="23"/>
        <v>0</v>
      </c>
      <c r="V54">
        <f t="shared" si="24"/>
        <v>0</v>
      </c>
      <c r="W54" s="39"/>
      <c r="Y54">
        <f t="shared" si="25"/>
        <v>0</v>
      </c>
      <c r="Z54" s="40"/>
      <c r="AA54" s="54">
        <f t="shared" si="26"/>
      </c>
      <c r="AC54">
        <f t="shared" si="27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7"/>
        <v>0</v>
      </c>
      <c r="P55">
        <f t="shared" si="18"/>
        <v>0</v>
      </c>
      <c r="Q55">
        <f t="shared" si="19"/>
        <v>0</v>
      </c>
      <c r="R55">
        <f t="shared" si="20"/>
        <v>0</v>
      </c>
      <c r="S55">
        <f t="shared" si="21"/>
        <v>0</v>
      </c>
      <c r="T55">
        <f t="shared" si="22"/>
        <v>0</v>
      </c>
      <c r="U55">
        <f t="shared" si="23"/>
        <v>0</v>
      </c>
      <c r="V55">
        <f t="shared" si="24"/>
        <v>0</v>
      </c>
      <c r="W55" s="39"/>
      <c r="Y55">
        <f t="shared" si="25"/>
        <v>0</v>
      </c>
      <c r="Z55" s="40"/>
      <c r="AA55" s="54">
        <f t="shared" si="26"/>
      </c>
      <c r="AC55">
        <f t="shared" si="27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7"/>
        <v>0</v>
      </c>
      <c r="P56">
        <f t="shared" si="18"/>
        <v>0</v>
      </c>
      <c r="Q56">
        <f t="shared" si="19"/>
        <v>0</v>
      </c>
      <c r="R56">
        <f t="shared" si="20"/>
        <v>0</v>
      </c>
      <c r="S56">
        <f t="shared" si="21"/>
        <v>0</v>
      </c>
      <c r="T56">
        <f t="shared" si="22"/>
        <v>0</v>
      </c>
      <c r="U56">
        <f t="shared" si="23"/>
        <v>0</v>
      </c>
      <c r="V56">
        <f t="shared" si="24"/>
        <v>0</v>
      </c>
      <c r="W56" s="39"/>
      <c r="Y56">
        <f t="shared" si="25"/>
        <v>0</v>
      </c>
      <c r="Z56" s="40"/>
      <c r="AA56" s="54">
        <f t="shared" si="26"/>
      </c>
      <c r="AC56">
        <f t="shared" si="27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7"/>
        <v>0</v>
      </c>
      <c r="P57">
        <f t="shared" si="18"/>
        <v>0</v>
      </c>
      <c r="Q57">
        <f t="shared" si="19"/>
        <v>0</v>
      </c>
      <c r="R57">
        <f t="shared" si="20"/>
        <v>0</v>
      </c>
      <c r="S57">
        <f t="shared" si="21"/>
        <v>0</v>
      </c>
      <c r="T57">
        <f t="shared" si="22"/>
        <v>0</v>
      </c>
      <c r="U57">
        <f t="shared" si="23"/>
        <v>0</v>
      </c>
      <c r="V57">
        <f t="shared" si="24"/>
        <v>0</v>
      </c>
      <c r="W57" s="39"/>
      <c r="Y57">
        <f t="shared" si="25"/>
        <v>0</v>
      </c>
      <c r="Z57" s="40"/>
      <c r="AA57" s="54">
        <f t="shared" si="26"/>
      </c>
      <c r="AC57">
        <f t="shared" si="27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7"/>
        <v>0</v>
      </c>
      <c r="P58">
        <f t="shared" si="18"/>
        <v>0</v>
      </c>
      <c r="Q58">
        <f t="shared" si="19"/>
        <v>0</v>
      </c>
      <c r="R58">
        <f t="shared" si="20"/>
        <v>0</v>
      </c>
      <c r="S58">
        <f t="shared" si="21"/>
        <v>0</v>
      </c>
      <c r="T58">
        <f t="shared" si="22"/>
        <v>0</v>
      </c>
      <c r="U58">
        <f t="shared" si="23"/>
        <v>0</v>
      </c>
      <c r="V58">
        <f t="shared" si="24"/>
        <v>0</v>
      </c>
      <c r="W58" s="39"/>
      <c r="Y58">
        <f t="shared" si="25"/>
        <v>0</v>
      </c>
      <c r="Z58" s="40"/>
      <c r="AA58" s="54">
        <f t="shared" si="26"/>
      </c>
      <c r="AC58">
        <f t="shared" si="27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7"/>
        <v>0</v>
      </c>
      <c r="P59">
        <f t="shared" si="18"/>
        <v>0</v>
      </c>
      <c r="Q59">
        <f t="shared" si="19"/>
        <v>0</v>
      </c>
      <c r="R59">
        <f t="shared" si="20"/>
        <v>0</v>
      </c>
      <c r="S59">
        <f t="shared" si="21"/>
        <v>0</v>
      </c>
      <c r="T59">
        <f t="shared" si="22"/>
        <v>0</v>
      </c>
      <c r="U59">
        <f t="shared" si="23"/>
        <v>0</v>
      </c>
      <c r="V59">
        <f t="shared" si="24"/>
        <v>0</v>
      </c>
      <c r="W59" s="39"/>
      <c r="Y59">
        <f t="shared" si="25"/>
        <v>0</v>
      </c>
      <c r="Z59" s="40"/>
      <c r="AA59" s="54">
        <f t="shared" si="26"/>
      </c>
      <c r="AC59">
        <f t="shared" si="27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7"/>
        <v>0</v>
      </c>
      <c r="P60">
        <f t="shared" si="18"/>
        <v>0</v>
      </c>
      <c r="Q60">
        <f t="shared" si="19"/>
        <v>0</v>
      </c>
      <c r="R60">
        <f t="shared" si="20"/>
        <v>0</v>
      </c>
      <c r="S60">
        <f t="shared" si="21"/>
        <v>0</v>
      </c>
      <c r="T60">
        <f t="shared" si="22"/>
        <v>0</v>
      </c>
      <c r="U60">
        <f t="shared" si="23"/>
        <v>0</v>
      </c>
      <c r="V60">
        <f t="shared" si="24"/>
        <v>0</v>
      </c>
      <c r="W60" s="39"/>
      <c r="Y60">
        <f t="shared" si="25"/>
        <v>0</v>
      </c>
      <c r="Z60" s="40"/>
      <c r="AA60" s="54">
        <f t="shared" si="26"/>
      </c>
      <c r="AC60">
        <f t="shared" si="27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7"/>
        <v>0</v>
      </c>
      <c r="P61">
        <f t="shared" si="18"/>
        <v>0</v>
      </c>
      <c r="Q61">
        <f t="shared" si="19"/>
        <v>0</v>
      </c>
      <c r="R61">
        <f t="shared" si="20"/>
        <v>0</v>
      </c>
      <c r="S61">
        <f t="shared" si="21"/>
        <v>0</v>
      </c>
      <c r="T61">
        <f t="shared" si="22"/>
        <v>0</v>
      </c>
      <c r="U61">
        <f t="shared" si="23"/>
        <v>0</v>
      </c>
      <c r="V61">
        <f t="shared" si="24"/>
        <v>0</v>
      </c>
      <c r="W61" s="39"/>
      <c r="Y61">
        <f t="shared" si="25"/>
        <v>0</v>
      </c>
      <c r="Z61" s="40"/>
      <c r="AA61" s="54">
        <f t="shared" si="26"/>
      </c>
      <c r="AC61">
        <f t="shared" si="27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7"/>
        <v>0</v>
      </c>
      <c r="P62">
        <f t="shared" si="18"/>
        <v>0</v>
      </c>
      <c r="Q62">
        <f t="shared" si="19"/>
        <v>0</v>
      </c>
      <c r="R62">
        <f t="shared" si="20"/>
        <v>0</v>
      </c>
      <c r="S62">
        <f t="shared" si="21"/>
        <v>0</v>
      </c>
      <c r="T62">
        <f t="shared" si="22"/>
        <v>0</v>
      </c>
      <c r="U62">
        <f t="shared" si="23"/>
        <v>0</v>
      </c>
      <c r="V62">
        <f t="shared" si="24"/>
        <v>0</v>
      </c>
      <c r="W62" s="39"/>
      <c r="Y62">
        <f t="shared" si="25"/>
        <v>0</v>
      </c>
      <c r="Z62" s="40"/>
      <c r="AA62" s="54">
        <f t="shared" si="26"/>
      </c>
      <c r="AC62">
        <f t="shared" si="27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7"/>
        <v>0</v>
      </c>
      <c r="P63">
        <f t="shared" si="18"/>
        <v>0</v>
      </c>
      <c r="Q63">
        <f t="shared" si="19"/>
        <v>0</v>
      </c>
      <c r="R63">
        <f t="shared" si="20"/>
        <v>0</v>
      </c>
      <c r="S63">
        <f t="shared" si="21"/>
        <v>0</v>
      </c>
      <c r="T63">
        <f t="shared" si="22"/>
        <v>0</v>
      </c>
      <c r="U63">
        <f t="shared" si="23"/>
        <v>0</v>
      </c>
      <c r="V63">
        <f t="shared" si="24"/>
        <v>0</v>
      </c>
      <c r="W63" s="39"/>
      <c r="Y63">
        <f t="shared" si="25"/>
        <v>0</v>
      </c>
      <c r="Z63" s="40"/>
      <c r="AA63" s="54">
        <f t="shared" si="26"/>
      </c>
      <c r="AC63">
        <f t="shared" si="27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7"/>
        <v>0</v>
      </c>
      <c r="P64">
        <f t="shared" si="18"/>
        <v>0</v>
      </c>
      <c r="Q64">
        <f t="shared" si="19"/>
        <v>0</v>
      </c>
      <c r="R64">
        <f t="shared" si="20"/>
        <v>0</v>
      </c>
      <c r="S64">
        <f t="shared" si="21"/>
        <v>0</v>
      </c>
      <c r="T64">
        <f t="shared" si="22"/>
        <v>0</v>
      </c>
      <c r="U64">
        <f t="shared" si="23"/>
        <v>0</v>
      </c>
      <c r="V64">
        <f t="shared" si="24"/>
        <v>0</v>
      </c>
      <c r="W64" s="39"/>
      <c r="Y64">
        <f t="shared" si="25"/>
        <v>0</v>
      </c>
      <c r="Z64" s="40"/>
      <c r="AA64" s="54">
        <f t="shared" si="26"/>
      </c>
      <c r="AC64">
        <f t="shared" si="27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7"/>
        <v>0</v>
      </c>
      <c r="P65">
        <f t="shared" si="18"/>
        <v>0</v>
      </c>
      <c r="Q65">
        <f t="shared" si="19"/>
        <v>0</v>
      </c>
      <c r="R65">
        <f t="shared" si="20"/>
        <v>0</v>
      </c>
      <c r="S65">
        <f t="shared" si="21"/>
        <v>0</v>
      </c>
      <c r="T65">
        <f t="shared" si="22"/>
        <v>0</v>
      </c>
      <c r="U65">
        <f t="shared" si="23"/>
        <v>0</v>
      </c>
      <c r="V65">
        <f t="shared" si="24"/>
        <v>0</v>
      </c>
      <c r="W65" s="39"/>
      <c r="Y65">
        <f t="shared" si="25"/>
        <v>0</v>
      </c>
      <c r="Z65" s="40"/>
      <c r="AA65" s="54">
        <f t="shared" si="26"/>
      </c>
      <c r="AC65">
        <f t="shared" si="27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7"/>
        <v>0</v>
      </c>
      <c r="P66">
        <f t="shared" si="18"/>
        <v>0</v>
      </c>
      <c r="Q66">
        <f t="shared" si="19"/>
        <v>0</v>
      </c>
      <c r="R66">
        <f t="shared" si="20"/>
        <v>0</v>
      </c>
      <c r="S66">
        <f t="shared" si="21"/>
        <v>0</v>
      </c>
      <c r="T66">
        <f t="shared" si="22"/>
        <v>0</v>
      </c>
      <c r="U66">
        <f t="shared" si="23"/>
        <v>0</v>
      </c>
      <c r="V66">
        <f t="shared" si="24"/>
        <v>0</v>
      </c>
      <c r="W66" s="39"/>
      <c r="Y66">
        <f t="shared" si="25"/>
        <v>0</v>
      </c>
      <c r="Z66" s="40"/>
      <c r="AA66" s="54">
        <f t="shared" si="26"/>
      </c>
      <c r="AC66">
        <f t="shared" si="27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7"/>
        <v>0</v>
      </c>
      <c r="P67">
        <f t="shared" si="18"/>
        <v>0</v>
      </c>
      <c r="Q67">
        <f t="shared" si="19"/>
        <v>0</v>
      </c>
      <c r="R67">
        <f t="shared" si="20"/>
        <v>0</v>
      </c>
      <c r="S67">
        <f t="shared" si="21"/>
        <v>0</v>
      </c>
      <c r="T67">
        <f t="shared" si="22"/>
        <v>0</v>
      </c>
      <c r="U67">
        <f t="shared" si="23"/>
        <v>0</v>
      </c>
      <c r="V67">
        <f t="shared" si="24"/>
        <v>0</v>
      </c>
      <c r="W67" s="39"/>
      <c r="Y67">
        <f t="shared" si="25"/>
        <v>0</v>
      </c>
      <c r="Z67" s="40"/>
      <c r="AA67" s="54">
        <f t="shared" si="26"/>
      </c>
      <c r="AC67">
        <f t="shared" si="27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7"/>
        <v>0</v>
      </c>
      <c r="P68">
        <f t="shared" si="18"/>
        <v>0</v>
      </c>
      <c r="Q68">
        <f t="shared" si="19"/>
        <v>0</v>
      </c>
      <c r="R68">
        <f t="shared" si="20"/>
        <v>0</v>
      </c>
      <c r="S68">
        <f t="shared" si="21"/>
        <v>0</v>
      </c>
      <c r="T68">
        <f t="shared" si="22"/>
        <v>0</v>
      </c>
      <c r="U68">
        <f t="shared" si="23"/>
        <v>0</v>
      </c>
      <c r="V68">
        <f t="shared" si="24"/>
        <v>0</v>
      </c>
      <c r="W68" s="39"/>
      <c r="Y68">
        <f t="shared" si="25"/>
        <v>0</v>
      </c>
      <c r="Z68" s="40"/>
      <c r="AA68" s="54">
        <f t="shared" si="26"/>
      </c>
      <c r="AC68">
        <f t="shared" si="27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7"/>
        <v>0</v>
      </c>
      <c r="P69">
        <f t="shared" si="18"/>
        <v>0</v>
      </c>
      <c r="Q69">
        <f t="shared" si="19"/>
        <v>0</v>
      </c>
      <c r="R69">
        <f t="shared" si="20"/>
        <v>0</v>
      </c>
      <c r="S69">
        <f t="shared" si="21"/>
        <v>0</v>
      </c>
      <c r="T69">
        <f t="shared" si="22"/>
        <v>0</v>
      </c>
      <c r="U69">
        <f t="shared" si="23"/>
        <v>0</v>
      </c>
      <c r="V69">
        <f t="shared" si="24"/>
        <v>0</v>
      </c>
      <c r="W69" s="39"/>
      <c r="Y69">
        <f t="shared" si="25"/>
        <v>0</v>
      </c>
      <c r="Z69" s="40"/>
      <c r="AA69" s="54">
        <f t="shared" si="26"/>
      </c>
      <c r="AC69">
        <f t="shared" si="27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7"/>
        <v>0</v>
      </c>
      <c r="P70">
        <f t="shared" si="18"/>
        <v>0</v>
      </c>
      <c r="Q70">
        <f t="shared" si="19"/>
        <v>0</v>
      </c>
      <c r="R70">
        <f t="shared" si="20"/>
        <v>0</v>
      </c>
      <c r="S70">
        <f t="shared" si="21"/>
        <v>0</v>
      </c>
      <c r="T70">
        <f t="shared" si="22"/>
        <v>0</v>
      </c>
      <c r="U70">
        <f t="shared" si="23"/>
        <v>0</v>
      </c>
      <c r="V70">
        <f t="shared" si="24"/>
        <v>0</v>
      </c>
      <c r="W70" s="39"/>
      <c r="Y70">
        <f t="shared" si="25"/>
        <v>0</v>
      </c>
      <c r="Z70" s="40"/>
      <c r="AA70" s="54">
        <f t="shared" si="26"/>
      </c>
      <c r="AC70">
        <f t="shared" si="27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7"/>
        <v>0</v>
      </c>
      <c r="P71">
        <f t="shared" si="18"/>
        <v>0</v>
      </c>
      <c r="Q71">
        <f t="shared" si="19"/>
        <v>0</v>
      </c>
      <c r="R71">
        <f t="shared" si="20"/>
        <v>0</v>
      </c>
      <c r="S71">
        <f t="shared" si="21"/>
        <v>0</v>
      </c>
      <c r="T71">
        <f t="shared" si="22"/>
        <v>0</v>
      </c>
      <c r="U71">
        <f t="shared" si="23"/>
        <v>0</v>
      </c>
      <c r="V71">
        <f t="shared" si="24"/>
        <v>0</v>
      </c>
      <c r="W71" s="39"/>
      <c r="Y71">
        <f t="shared" si="25"/>
        <v>0</v>
      </c>
      <c r="Z71" s="40"/>
      <c r="AA71" s="54">
        <f t="shared" si="26"/>
      </c>
      <c r="AC71">
        <f t="shared" si="27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7"/>
        <v>0</v>
      </c>
      <c r="P72">
        <f t="shared" si="18"/>
        <v>0</v>
      </c>
      <c r="Q72">
        <f t="shared" si="19"/>
        <v>0</v>
      </c>
      <c r="R72">
        <f t="shared" si="20"/>
        <v>0</v>
      </c>
      <c r="S72">
        <f t="shared" si="21"/>
        <v>0</v>
      </c>
      <c r="T72">
        <f t="shared" si="22"/>
        <v>0</v>
      </c>
      <c r="U72">
        <f t="shared" si="23"/>
        <v>0</v>
      </c>
      <c r="V72">
        <f t="shared" si="24"/>
        <v>0</v>
      </c>
      <c r="W72" s="39"/>
      <c r="Y72">
        <f t="shared" si="25"/>
        <v>0</v>
      </c>
      <c r="Z72" s="40"/>
      <c r="AA72" s="54">
        <f t="shared" si="26"/>
      </c>
      <c r="AC72">
        <f t="shared" si="27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7"/>
        <v>0</v>
      </c>
      <c r="P73">
        <f t="shared" si="18"/>
        <v>0</v>
      </c>
      <c r="Q73">
        <f t="shared" si="19"/>
        <v>0</v>
      </c>
      <c r="R73">
        <f t="shared" si="20"/>
        <v>0</v>
      </c>
      <c r="S73">
        <f t="shared" si="21"/>
        <v>0</v>
      </c>
      <c r="T73">
        <f t="shared" si="22"/>
        <v>0</v>
      </c>
      <c r="U73">
        <f t="shared" si="23"/>
        <v>0</v>
      </c>
      <c r="V73">
        <f t="shared" si="24"/>
        <v>0</v>
      </c>
      <c r="W73" s="39"/>
      <c r="Y73">
        <f t="shared" si="25"/>
        <v>0</v>
      </c>
      <c r="Z73" s="40"/>
      <c r="AA73" s="54">
        <f t="shared" si="26"/>
      </c>
      <c r="AC73">
        <f t="shared" si="27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7"/>
        <v>0</v>
      </c>
      <c r="P74">
        <f t="shared" si="18"/>
        <v>0</v>
      </c>
      <c r="Q74">
        <f t="shared" si="19"/>
        <v>0</v>
      </c>
      <c r="R74">
        <f t="shared" si="20"/>
        <v>0</v>
      </c>
      <c r="S74">
        <f t="shared" si="21"/>
        <v>0</v>
      </c>
      <c r="T74">
        <f t="shared" si="22"/>
        <v>0</v>
      </c>
      <c r="U74">
        <f t="shared" si="23"/>
        <v>0</v>
      </c>
      <c r="V74">
        <f t="shared" si="24"/>
        <v>0</v>
      </c>
      <c r="W74" s="39"/>
      <c r="Y74">
        <f t="shared" si="25"/>
        <v>0</v>
      </c>
      <c r="Z74" s="40"/>
      <c r="AA74" s="54">
        <f t="shared" si="26"/>
      </c>
      <c r="AC74">
        <f t="shared" si="27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7"/>
        <v>0</v>
      </c>
      <c r="P75">
        <f t="shared" si="18"/>
        <v>0</v>
      </c>
      <c r="Q75">
        <f t="shared" si="19"/>
        <v>0</v>
      </c>
      <c r="R75">
        <f t="shared" si="20"/>
        <v>0</v>
      </c>
      <c r="S75">
        <f t="shared" si="21"/>
        <v>0</v>
      </c>
      <c r="T75">
        <f t="shared" si="22"/>
        <v>0</v>
      </c>
      <c r="U75">
        <f t="shared" si="23"/>
        <v>0</v>
      </c>
      <c r="V75">
        <f t="shared" si="24"/>
        <v>0</v>
      </c>
      <c r="W75" s="39"/>
      <c r="Y75">
        <f t="shared" si="25"/>
        <v>0</v>
      </c>
      <c r="Z75" s="40"/>
      <c r="AA75" s="54">
        <f t="shared" si="26"/>
      </c>
      <c r="AC75">
        <f t="shared" si="27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7"/>
        <v>0</v>
      </c>
      <c r="P76">
        <f t="shared" si="18"/>
        <v>0</v>
      </c>
      <c r="Q76">
        <f t="shared" si="19"/>
        <v>0</v>
      </c>
      <c r="R76">
        <f t="shared" si="20"/>
        <v>0</v>
      </c>
      <c r="S76">
        <f t="shared" si="21"/>
        <v>0</v>
      </c>
      <c r="T76">
        <f t="shared" si="22"/>
        <v>0</v>
      </c>
      <c r="U76">
        <f t="shared" si="23"/>
        <v>0</v>
      </c>
      <c r="V76">
        <f t="shared" si="24"/>
        <v>0</v>
      </c>
      <c r="W76" s="39"/>
      <c r="Y76">
        <f t="shared" si="25"/>
        <v>0</v>
      </c>
      <c r="Z76" s="40"/>
      <c r="AA76" s="55">
        <f t="shared" si="26"/>
      </c>
      <c r="AC76">
        <f t="shared" si="27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9" ref="P78:V78">SUM(P46:P76)</f>
        <v>0</v>
      </c>
      <c r="Q78" s="52">
        <f t="shared" si="29"/>
        <v>0</v>
      </c>
      <c r="R78" s="52">
        <f t="shared" si="29"/>
        <v>0</v>
      </c>
      <c r="S78" s="52">
        <f t="shared" si="29"/>
        <v>0</v>
      </c>
      <c r="T78" s="52">
        <f t="shared" si="29"/>
        <v>0</v>
      </c>
      <c r="U78" s="52">
        <f t="shared" si="29"/>
        <v>0</v>
      </c>
      <c r="V78" s="52">
        <f t="shared" si="29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141</v>
      </c>
      <c r="B1" s="118"/>
      <c r="C1" s="118"/>
    </row>
    <row r="3" spans="1:3" ht="15">
      <c r="A3" s="46" t="s">
        <v>142</v>
      </c>
      <c r="C3" s="46" t="s">
        <v>143</v>
      </c>
    </row>
    <row r="4" ht="159.75" customHeight="1"/>
    <row r="6" spans="1:3" ht="15">
      <c r="A6" s="46" t="s">
        <v>144</v>
      </c>
      <c r="C6" s="46" t="s">
        <v>145</v>
      </c>
    </row>
    <row r="7" ht="159.75" customHeight="1"/>
    <row r="9" spans="1:3" ht="15">
      <c r="A9" s="46" t="s">
        <v>146</v>
      </c>
      <c r="C9" s="46" t="s">
        <v>147</v>
      </c>
    </row>
    <row r="10" ht="159.75" customHeight="1"/>
    <row r="12" spans="1:3" ht="15">
      <c r="A12" s="107" t="s">
        <v>196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148</v>
      </c>
      <c r="B1" s="118"/>
      <c r="C1" s="118"/>
    </row>
    <row r="3" spans="1:3" ht="15">
      <c r="A3" s="46" t="s">
        <v>149</v>
      </c>
      <c r="C3" s="46" t="s">
        <v>150</v>
      </c>
    </row>
    <row r="4" ht="159.75" customHeight="1"/>
    <row r="6" spans="1:3" ht="15">
      <c r="A6" s="46" t="s">
        <v>151</v>
      </c>
      <c r="C6" s="46" t="s">
        <v>152</v>
      </c>
    </row>
    <row r="7" ht="159.75" customHeight="1"/>
    <row r="9" spans="1:3" ht="15">
      <c r="A9" s="46" t="s">
        <v>153</v>
      </c>
      <c r="C9" s="46" t="s">
        <v>154</v>
      </c>
    </row>
    <row r="10" ht="159.75" customHeight="1"/>
    <row r="12" spans="1:3" ht="15">
      <c r="A12" s="107" t="s">
        <v>197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155</v>
      </c>
      <c r="B1" s="118"/>
      <c r="C1" s="118"/>
    </row>
    <row r="3" spans="1:3" ht="15">
      <c r="A3" s="46" t="s">
        <v>156</v>
      </c>
      <c r="C3" s="46" t="s">
        <v>157</v>
      </c>
    </row>
    <row r="4" ht="159.75" customHeight="1"/>
    <row r="6" spans="1:3" ht="15">
      <c r="A6" s="46" t="s">
        <v>158</v>
      </c>
      <c r="C6" s="46" t="s">
        <v>159</v>
      </c>
    </row>
    <row r="7" ht="159.75" customHeight="1"/>
    <row r="9" spans="1:3" ht="15">
      <c r="A9" s="46" t="s">
        <v>160</v>
      </c>
      <c r="C9" s="46" t="s">
        <v>161</v>
      </c>
    </row>
    <row r="10" ht="159.75" customHeight="1"/>
    <row r="12" spans="1:3" ht="15">
      <c r="A12" s="107" t="s">
        <v>198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162</v>
      </c>
      <c r="B1" s="118"/>
      <c r="C1" s="118"/>
    </row>
    <row r="3" spans="1:3" ht="15">
      <c r="A3" s="46" t="s">
        <v>163</v>
      </c>
      <c r="C3" s="46" t="s">
        <v>164</v>
      </c>
    </row>
    <row r="4" ht="159.75" customHeight="1"/>
    <row r="6" spans="1:3" ht="15">
      <c r="A6" s="46" t="s">
        <v>165</v>
      </c>
      <c r="C6" s="46" t="s">
        <v>166</v>
      </c>
    </row>
    <row r="7" ht="159.75" customHeight="1"/>
    <row r="9" spans="1:3" ht="15">
      <c r="A9" s="46" t="s">
        <v>167</v>
      </c>
      <c r="C9" s="46" t="s">
        <v>168</v>
      </c>
    </row>
    <row r="10" ht="159.75" customHeight="1"/>
    <row r="12" spans="1:3" ht="15">
      <c r="A12" s="107" t="s">
        <v>199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169</v>
      </c>
      <c r="B1" s="118"/>
      <c r="C1" s="118"/>
    </row>
    <row r="3" spans="1:3" ht="15">
      <c r="A3" s="46" t="s">
        <v>170</v>
      </c>
      <c r="C3" s="46" t="s">
        <v>171</v>
      </c>
    </row>
    <row r="4" ht="159.75" customHeight="1"/>
    <row r="6" spans="1:3" ht="15">
      <c r="A6" s="46" t="s">
        <v>172</v>
      </c>
      <c r="C6" s="46" t="s">
        <v>173</v>
      </c>
    </row>
    <row r="7" ht="159.75" customHeight="1"/>
    <row r="9" spans="1:3" ht="15">
      <c r="A9" s="46" t="s">
        <v>174</v>
      </c>
      <c r="C9" s="46" t="s">
        <v>175</v>
      </c>
    </row>
    <row r="10" ht="159.75" customHeight="1"/>
    <row r="12" spans="1:3" ht="15">
      <c r="A12" s="107" t="s">
        <v>200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176</v>
      </c>
      <c r="B1" s="118"/>
      <c r="C1" s="118"/>
    </row>
    <row r="3" spans="1:3" ht="15">
      <c r="A3" s="46" t="s">
        <v>177</v>
      </c>
      <c r="C3" s="46" t="s">
        <v>178</v>
      </c>
    </row>
    <row r="4" ht="159.75" customHeight="1"/>
    <row r="6" spans="1:3" ht="15">
      <c r="A6" s="46" t="s">
        <v>179</v>
      </c>
      <c r="C6" s="46" t="s">
        <v>180</v>
      </c>
    </row>
    <row r="7" ht="159.75" customHeight="1"/>
    <row r="9" spans="1:3" ht="15">
      <c r="A9" s="46" t="s">
        <v>181</v>
      </c>
      <c r="C9" s="46" t="s">
        <v>182</v>
      </c>
    </row>
    <row r="10" ht="159.75" customHeight="1"/>
    <row r="12" spans="1:3" ht="15">
      <c r="A12" s="107" t="s">
        <v>201</v>
      </c>
      <c r="C12" s="46"/>
    </row>
    <row r="13" ht="159.7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0">
      <selection activeCell="E4" sqref="E4"/>
    </sheetView>
  </sheetViews>
  <sheetFormatPr defaultColWidth="9.140625" defaultRowHeight="12.75"/>
  <cols>
    <col min="1" max="1" width="43.7109375" style="36" customWidth="1"/>
    <col min="2" max="2" width="9.140625" style="36" customWidth="1"/>
    <col min="3" max="3" width="43.7109375" style="36" customWidth="1"/>
  </cols>
  <sheetData>
    <row r="1" spans="1:3" ht="20.25">
      <c r="A1" s="118" t="s">
        <v>184</v>
      </c>
      <c r="B1" s="118"/>
      <c r="C1" s="118"/>
    </row>
    <row r="3" spans="1:3" ht="15">
      <c r="A3" s="46" t="s">
        <v>186</v>
      </c>
      <c r="C3" s="46" t="s">
        <v>188</v>
      </c>
    </row>
    <row r="4" ht="159.75" customHeight="1"/>
    <row r="6" spans="1:3" ht="15">
      <c r="A6" s="46" t="s">
        <v>187</v>
      </c>
      <c r="C6" s="46" t="s">
        <v>189</v>
      </c>
    </row>
    <row r="7" ht="159.75" customHeight="1"/>
    <row r="9" spans="1:3" ht="15">
      <c r="A9" s="46" t="s">
        <v>190</v>
      </c>
      <c r="C9" s="46" t="s">
        <v>191</v>
      </c>
    </row>
    <row r="10" ht="159.75" customHeight="1"/>
    <row r="12" spans="1:3" ht="15">
      <c r="A12" s="46" t="s">
        <v>185</v>
      </c>
      <c r="C12" s="39"/>
    </row>
    <row r="13" ht="159.75" customHeight="1"/>
  </sheetData>
  <sheetProtection/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2">
      <selection activeCell="K3" sqref="K3:K34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96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4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4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09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09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09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09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10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10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10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10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10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0"/>
        <v>0</v>
      </c>
      <c r="E33" s="13"/>
      <c r="F33" s="12"/>
      <c r="G33" s="20"/>
      <c r="H33" s="19"/>
      <c r="I33" s="18"/>
      <c r="J33" s="32">
        <f t="shared" si="8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0"/>
        <v>0</v>
      </c>
      <c r="E34" s="29"/>
      <c r="F34" s="30"/>
      <c r="G34" s="24"/>
      <c r="H34" s="22"/>
      <c r="I34" s="21"/>
      <c r="J34" s="35">
        <f t="shared" si="8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96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5"/>
      <c r="E46" s="10"/>
      <c r="F46" s="106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 s="45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2">
      <selection activeCell="K3" sqref="K3:K33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105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3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3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 thickBot="1">
      <c r="A33" s="57">
        <v>30</v>
      </c>
      <c r="B33" s="58"/>
      <c r="C33" s="59"/>
      <c r="D33" s="60">
        <f t="shared" si="0"/>
        <v>0</v>
      </c>
      <c r="E33" s="61"/>
      <c r="F33" s="62"/>
      <c r="G33" s="63"/>
      <c r="H33" s="59"/>
      <c r="I33" s="64"/>
      <c r="J33" s="65">
        <f t="shared" si="8"/>
        <v>0</v>
      </c>
      <c r="K33" s="61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>
      <c r="A34" s="66"/>
      <c r="B34" s="67"/>
      <c r="C34" s="68"/>
      <c r="D34" s="68"/>
      <c r="E34" s="68"/>
      <c r="F34" s="68"/>
      <c r="G34" s="68"/>
      <c r="H34" s="68"/>
      <c r="I34" s="68"/>
      <c r="J34" s="66"/>
      <c r="K34" s="68"/>
      <c r="L34" s="41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105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IF(SUM(B4:B34)&gt;0,MINA(B4:B34),"")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IF(SUM(F4:F34)&gt;0,MINA(F4:F34),"")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2">
      <selection activeCell="C7" sqref="C7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97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11"/>
      <c r="C5" s="13"/>
      <c r="D5" s="14">
        <f aca="true" t="shared" si="0" ref="D5:D34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4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0"/>
        <v>0</v>
      </c>
      <c r="E33" s="13"/>
      <c r="F33" s="12"/>
      <c r="G33" s="20"/>
      <c r="H33" s="19"/>
      <c r="I33" s="18"/>
      <c r="J33" s="32">
        <f t="shared" si="8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0"/>
        <v>0</v>
      </c>
      <c r="E34" s="29"/>
      <c r="F34" s="30"/>
      <c r="G34" s="24"/>
      <c r="H34" s="22"/>
      <c r="I34" s="21"/>
      <c r="J34" s="35">
        <f t="shared" si="8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97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98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3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3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 thickBot="1">
      <c r="A33" s="57">
        <v>30</v>
      </c>
      <c r="B33" s="51"/>
      <c r="C33" s="22"/>
      <c r="D33" s="23">
        <f t="shared" si="0"/>
        <v>0</v>
      </c>
      <c r="E33" s="29"/>
      <c r="F33" s="30"/>
      <c r="G33" s="24"/>
      <c r="H33" s="22"/>
      <c r="I33" s="21"/>
      <c r="J33" s="35">
        <f t="shared" si="8"/>
        <v>0</v>
      </c>
      <c r="K33" s="29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>
      <c r="A34" s="6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98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1">
      <selection activeCell="B5" sqref="B5:B7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99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4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4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0"/>
        <v>0</v>
      </c>
      <c r="E33" s="13"/>
      <c r="F33" s="12"/>
      <c r="G33" s="20"/>
      <c r="H33" s="19"/>
      <c r="I33" s="18"/>
      <c r="J33" s="32">
        <f t="shared" si="8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0"/>
        <v>0</v>
      </c>
      <c r="E34" s="29"/>
      <c r="F34" s="30"/>
      <c r="G34" s="24"/>
      <c r="H34" s="22"/>
      <c r="I34" s="21"/>
      <c r="J34" s="35">
        <f t="shared" si="8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99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2">
      <selection activeCell="K5" sqref="K5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100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4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4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>
      <c r="A33" s="4">
        <v>30</v>
      </c>
      <c r="B33" s="50"/>
      <c r="C33" s="19"/>
      <c r="D33" s="14">
        <f t="shared" si="0"/>
        <v>0</v>
      </c>
      <c r="E33" s="13"/>
      <c r="F33" s="12"/>
      <c r="G33" s="20"/>
      <c r="H33" s="19"/>
      <c r="I33" s="18"/>
      <c r="J33" s="32">
        <f t="shared" si="8"/>
        <v>0</v>
      </c>
      <c r="K33" s="13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 thickBot="1">
      <c r="A34" s="5">
        <v>31</v>
      </c>
      <c r="B34" s="51"/>
      <c r="C34" s="22"/>
      <c r="D34" s="23">
        <f t="shared" si="0"/>
        <v>0</v>
      </c>
      <c r="E34" s="29"/>
      <c r="F34" s="30"/>
      <c r="G34" s="24"/>
      <c r="H34" s="22"/>
      <c r="I34" s="21"/>
      <c r="J34" s="35">
        <f t="shared" si="8"/>
        <v>0</v>
      </c>
      <c r="K34" s="29"/>
      <c r="L34" s="3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05"/>
  <sheetViews>
    <sheetView zoomScalePageLayoutView="0" workbookViewId="0" topLeftCell="A1">
      <selection activeCell="K5" sqref="K5:K8"/>
    </sheetView>
  </sheetViews>
  <sheetFormatPr defaultColWidth="11.421875" defaultRowHeight="12.75"/>
  <cols>
    <col min="1" max="1" width="6.28125" style="0" customWidth="1"/>
    <col min="2" max="9" width="7.28125" style="0" customWidth="1"/>
    <col min="10" max="10" width="14.57421875" style="0" customWidth="1"/>
    <col min="11" max="11" width="7.28125" style="0" customWidth="1"/>
    <col min="12" max="12" width="10.8515625" style="0" customWidth="1"/>
    <col min="13" max="14" width="11.421875" style="0" customWidth="1"/>
    <col min="15" max="52" width="5.7109375" style="0" hidden="1" customWidth="1"/>
  </cols>
  <sheetData>
    <row r="1" spans="2:12" ht="21.75" customHeight="1">
      <c r="B1" s="112" t="s">
        <v>101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1" ht="18.7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15.5" customHeight="1" thickBot="1">
      <c r="A3" s="2" t="s">
        <v>4</v>
      </c>
      <c r="B3" s="6" t="s">
        <v>2</v>
      </c>
      <c r="C3" s="7" t="s">
        <v>3</v>
      </c>
      <c r="D3" s="11" t="s">
        <v>5</v>
      </c>
      <c r="E3" s="27" t="s">
        <v>6</v>
      </c>
      <c r="F3" s="28" t="s">
        <v>15</v>
      </c>
      <c r="G3" s="7" t="s">
        <v>0</v>
      </c>
      <c r="H3" s="7" t="s">
        <v>16</v>
      </c>
      <c r="I3" s="6" t="s">
        <v>8</v>
      </c>
      <c r="J3" s="31" t="s">
        <v>7</v>
      </c>
      <c r="K3" s="27" t="s">
        <v>1</v>
      </c>
      <c r="L3" s="110"/>
      <c r="M3" s="9"/>
    </row>
    <row r="4" spans="1:49" ht="18.75" customHeight="1">
      <c r="A4" s="3">
        <v>1</v>
      </c>
      <c r="B4" s="12"/>
      <c r="C4" s="13"/>
      <c r="D4" s="14">
        <f>B4-C4</f>
        <v>0</v>
      </c>
      <c r="E4" s="13"/>
      <c r="F4" s="12"/>
      <c r="G4" s="15"/>
      <c r="H4" s="16"/>
      <c r="I4" s="33"/>
      <c r="J4" s="34">
        <f>IF(I4="n",O4,P4)</f>
        <v>0</v>
      </c>
      <c r="K4" s="13"/>
      <c r="L4" s="36"/>
      <c r="O4" s="8" t="s">
        <v>18</v>
      </c>
      <c r="P4">
        <f>IF(I4="ne",Q4,R4)</f>
        <v>0</v>
      </c>
      <c r="Q4" t="s">
        <v>19</v>
      </c>
      <c r="R4">
        <f>IF(I4="e",S4,T4)</f>
        <v>0</v>
      </c>
      <c r="S4" t="s">
        <v>20</v>
      </c>
      <c r="T4">
        <f>IF(I4="se",U4,V4)</f>
        <v>0</v>
      </c>
      <c r="U4" s="8" t="s">
        <v>21</v>
      </c>
      <c r="V4">
        <f>IF(I4="s",W4,X4)</f>
        <v>0</v>
      </c>
      <c r="W4" s="8" t="s">
        <v>14</v>
      </c>
      <c r="X4">
        <f>IF(I4="so",Y4,Z4)</f>
        <v>0</v>
      </c>
      <c r="Y4" s="8" t="s">
        <v>13</v>
      </c>
      <c r="Z4" s="25">
        <f>IF(I4="o",AA4,AB4)</f>
        <v>0</v>
      </c>
      <c r="AA4" s="8" t="s">
        <v>22</v>
      </c>
      <c r="AB4">
        <f>IF(I4="no",AC4,AD4)</f>
        <v>0</v>
      </c>
      <c r="AC4" s="8" t="s">
        <v>10</v>
      </c>
      <c r="AD4">
        <f>IF(K4="",AE4,"")</f>
        <v>0</v>
      </c>
      <c r="AF4" s="26"/>
      <c r="AJ4" s="25"/>
      <c r="AM4" s="25"/>
      <c r="AT4" s="25"/>
      <c r="AW4" s="25"/>
    </row>
    <row r="5" spans="1:30" ht="18.75" customHeight="1">
      <c r="A5" s="4">
        <v>2</v>
      </c>
      <c r="B5" s="12"/>
      <c r="C5" s="13"/>
      <c r="D5" s="14">
        <f aca="true" t="shared" si="0" ref="D5:D33">B5-C5</f>
        <v>0</v>
      </c>
      <c r="E5" s="13"/>
      <c r="F5" s="12"/>
      <c r="G5" s="17"/>
      <c r="H5" s="13"/>
      <c r="I5" s="12"/>
      <c r="J5" s="32">
        <f>IF(I5="n",O5,P5)</f>
        <v>0</v>
      </c>
      <c r="K5" s="13"/>
      <c r="L5" s="36"/>
      <c r="O5" s="8" t="s">
        <v>18</v>
      </c>
      <c r="P5">
        <f aca="true" t="shared" si="1" ref="P5:P34">IF(I5="ne",Q5,R5)</f>
        <v>0</v>
      </c>
      <c r="Q5" t="s">
        <v>19</v>
      </c>
      <c r="R5">
        <f aca="true" t="shared" si="2" ref="R5:R34">IF(I5="e",S5,T5)</f>
        <v>0</v>
      </c>
      <c r="S5" t="s">
        <v>20</v>
      </c>
      <c r="T5">
        <f aca="true" t="shared" si="3" ref="T5:T34">IF(I5="se",U5,V5)</f>
        <v>0</v>
      </c>
      <c r="U5" s="8" t="s">
        <v>21</v>
      </c>
      <c r="V5">
        <f aca="true" t="shared" si="4" ref="V5:V34">IF(I5="s",W5,X5)</f>
        <v>0</v>
      </c>
      <c r="W5" s="8" t="s">
        <v>14</v>
      </c>
      <c r="X5">
        <f aca="true" t="shared" si="5" ref="X5:X34">IF(I5="so",Y5,Z5)</f>
        <v>0</v>
      </c>
      <c r="Y5" s="8" t="s">
        <v>13</v>
      </c>
      <c r="Z5" s="25">
        <f aca="true" t="shared" si="6" ref="Z5:Z34">IF(I5="o",AA5,AB5)</f>
        <v>0</v>
      </c>
      <c r="AA5" s="8" t="s">
        <v>22</v>
      </c>
      <c r="AB5">
        <f>IF(I5="no",AC5,AF4)</f>
        <v>0</v>
      </c>
      <c r="AC5" s="8" t="s">
        <v>10</v>
      </c>
      <c r="AD5">
        <f aca="true" t="shared" si="7" ref="AD5:AD34">IF(K5="",AE5,"")</f>
        <v>0</v>
      </c>
    </row>
    <row r="6" spans="1:30" ht="18.75" customHeight="1">
      <c r="A6" s="4">
        <v>3</v>
      </c>
      <c r="B6" s="12"/>
      <c r="C6" s="13"/>
      <c r="D6" s="14">
        <f t="shared" si="0"/>
        <v>0</v>
      </c>
      <c r="E6" s="13"/>
      <c r="F6" s="12"/>
      <c r="G6" s="17"/>
      <c r="H6" s="13"/>
      <c r="I6" s="12"/>
      <c r="J6" s="32">
        <f aca="true" t="shared" si="8" ref="J6:J33">IF(I6="n",O6,P6)</f>
        <v>0</v>
      </c>
      <c r="K6" s="13"/>
      <c r="L6" s="36"/>
      <c r="O6" s="8" t="s">
        <v>18</v>
      </c>
      <c r="P6">
        <f t="shared" si="1"/>
        <v>0</v>
      </c>
      <c r="Q6" t="s">
        <v>19</v>
      </c>
      <c r="R6">
        <f t="shared" si="2"/>
        <v>0</v>
      </c>
      <c r="S6" t="s">
        <v>20</v>
      </c>
      <c r="T6">
        <f t="shared" si="3"/>
        <v>0</v>
      </c>
      <c r="U6" s="8" t="s">
        <v>21</v>
      </c>
      <c r="V6">
        <f t="shared" si="4"/>
        <v>0</v>
      </c>
      <c r="W6" s="8" t="s">
        <v>14</v>
      </c>
      <c r="X6">
        <f t="shared" si="5"/>
        <v>0</v>
      </c>
      <c r="Y6" s="8" t="s">
        <v>13</v>
      </c>
      <c r="Z6" s="25">
        <f t="shared" si="6"/>
        <v>0</v>
      </c>
      <c r="AA6" s="8" t="s">
        <v>22</v>
      </c>
      <c r="AB6">
        <f aca="true" t="shared" si="9" ref="AB6:AB34">IF(I6="no",AC6,AD6)</f>
        <v>0</v>
      </c>
      <c r="AC6" s="8" t="s">
        <v>10</v>
      </c>
      <c r="AD6">
        <f t="shared" si="7"/>
        <v>0</v>
      </c>
    </row>
    <row r="7" spans="1:30" ht="18.75" customHeight="1">
      <c r="A7" s="4">
        <v>4</v>
      </c>
      <c r="B7" s="12"/>
      <c r="C7" s="13"/>
      <c r="D7" s="14">
        <f t="shared" si="0"/>
        <v>0</v>
      </c>
      <c r="E7" s="13"/>
      <c r="F7" s="12"/>
      <c r="G7" s="17"/>
      <c r="H7" s="13"/>
      <c r="I7" s="12"/>
      <c r="J7" s="32">
        <f t="shared" si="8"/>
        <v>0</v>
      </c>
      <c r="K7" s="13"/>
      <c r="L7" s="36"/>
      <c r="O7" s="8" t="s">
        <v>18</v>
      </c>
      <c r="P7">
        <f t="shared" si="1"/>
        <v>0</v>
      </c>
      <c r="Q7" t="s">
        <v>19</v>
      </c>
      <c r="R7">
        <f t="shared" si="2"/>
        <v>0</v>
      </c>
      <c r="S7" t="s">
        <v>20</v>
      </c>
      <c r="T7">
        <f t="shared" si="3"/>
        <v>0</v>
      </c>
      <c r="U7" s="8" t="s">
        <v>21</v>
      </c>
      <c r="V7">
        <f t="shared" si="4"/>
        <v>0</v>
      </c>
      <c r="W7" s="8" t="s">
        <v>14</v>
      </c>
      <c r="X7">
        <f t="shared" si="5"/>
        <v>0</v>
      </c>
      <c r="Y7" s="8" t="s">
        <v>13</v>
      </c>
      <c r="Z7" s="25">
        <f t="shared" si="6"/>
        <v>0</v>
      </c>
      <c r="AA7" s="8" t="s">
        <v>22</v>
      </c>
      <c r="AB7">
        <f t="shared" si="9"/>
        <v>0</v>
      </c>
      <c r="AC7" s="8" t="s">
        <v>10</v>
      </c>
      <c r="AD7">
        <f t="shared" si="7"/>
        <v>0</v>
      </c>
    </row>
    <row r="8" spans="1:30" ht="18.75" customHeight="1">
      <c r="A8" s="4">
        <v>5</v>
      </c>
      <c r="B8" s="12"/>
      <c r="C8" s="13"/>
      <c r="D8" s="14">
        <f t="shared" si="0"/>
        <v>0</v>
      </c>
      <c r="E8" s="13"/>
      <c r="F8" s="12"/>
      <c r="G8" s="17"/>
      <c r="H8" s="13"/>
      <c r="I8" s="12"/>
      <c r="J8" s="32">
        <f t="shared" si="8"/>
        <v>0</v>
      </c>
      <c r="K8" s="13"/>
      <c r="L8" s="36"/>
      <c r="O8" s="8" t="s">
        <v>18</v>
      </c>
      <c r="P8">
        <f t="shared" si="1"/>
        <v>0</v>
      </c>
      <c r="Q8" t="s">
        <v>19</v>
      </c>
      <c r="R8">
        <f t="shared" si="2"/>
        <v>0</v>
      </c>
      <c r="S8" t="s">
        <v>20</v>
      </c>
      <c r="T8">
        <f t="shared" si="3"/>
        <v>0</v>
      </c>
      <c r="U8" s="8" t="s">
        <v>21</v>
      </c>
      <c r="V8">
        <f t="shared" si="4"/>
        <v>0</v>
      </c>
      <c r="W8" s="8" t="s">
        <v>14</v>
      </c>
      <c r="X8">
        <f t="shared" si="5"/>
        <v>0</v>
      </c>
      <c r="Y8" s="8" t="s">
        <v>13</v>
      </c>
      <c r="Z8" s="25">
        <f t="shared" si="6"/>
        <v>0</v>
      </c>
      <c r="AA8" s="8" t="s">
        <v>22</v>
      </c>
      <c r="AB8">
        <f t="shared" si="9"/>
        <v>0</v>
      </c>
      <c r="AC8" s="8" t="s">
        <v>10</v>
      </c>
      <c r="AD8">
        <f t="shared" si="7"/>
        <v>0</v>
      </c>
    </row>
    <row r="9" spans="1:30" ht="18.75" customHeight="1">
      <c r="A9" s="4">
        <v>6</v>
      </c>
      <c r="B9" s="12"/>
      <c r="C9" s="13"/>
      <c r="D9" s="14">
        <f t="shared" si="0"/>
        <v>0</v>
      </c>
      <c r="E9" s="13"/>
      <c r="F9" s="12"/>
      <c r="G9" s="17"/>
      <c r="H9" s="13"/>
      <c r="I9" s="12"/>
      <c r="J9" s="32">
        <f t="shared" si="8"/>
        <v>0</v>
      </c>
      <c r="K9" s="13"/>
      <c r="L9" s="36"/>
      <c r="O9" s="8" t="s">
        <v>18</v>
      </c>
      <c r="P9">
        <f t="shared" si="1"/>
        <v>0</v>
      </c>
      <c r="Q9" t="s">
        <v>19</v>
      </c>
      <c r="R9">
        <f t="shared" si="2"/>
        <v>0</v>
      </c>
      <c r="S9" t="s">
        <v>20</v>
      </c>
      <c r="T9">
        <f t="shared" si="3"/>
        <v>0</v>
      </c>
      <c r="U9" s="8" t="s">
        <v>21</v>
      </c>
      <c r="V9">
        <f t="shared" si="4"/>
        <v>0</v>
      </c>
      <c r="W9" s="8" t="s">
        <v>14</v>
      </c>
      <c r="X9">
        <f t="shared" si="5"/>
        <v>0</v>
      </c>
      <c r="Y9" s="8" t="s">
        <v>13</v>
      </c>
      <c r="Z9" s="25">
        <f t="shared" si="6"/>
        <v>0</v>
      </c>
      <c r="AA9" s="8" t="s">
        <v>22</v>
      </c>
      <c r="AB9">
        <f t="shared" si="9"/>
        <v>0</v>
      </c>
      <c r="AC9" s="8" t="s">
        <v>10</v>
      </c>
      <c r="AD9">
        <f t="shared" si="7"/>
        <v>0</v>
      </c>
    </row>
    <row r="10" spans="1:30" ht="18.75" customHeight="1">
      <c r="A10" s="4">
        <v>7</v>
      </c>
      <c r="B10" s="12"/>
      <c r="C10" s="13"/>
      <c r="D10" s="14">
        <f t="shared" si="0"/>
        <v>0</v>
      </c>
      <c r="E10" s="13"/>
      <c r="F10" s="12"/>
      <c r="G10" s="17"/>
      <c r="H10" s="13"/>
      <c r="I10" s="12"/>
      <c r="J10" s="32">
        <f t="shared" si="8"/>
        <v>0</v>
      </c>
      <c r="K10" s="13"/>
      <c r="L10" s="36"/>
      <c r="O10" s="8" t="s">
        <v>18</v>
      </c>
      <c r="P10">
        <f t="shared" si="1"/>
        <v>0</v>
      </c>
      <c r="Q10" t="s">
        <v>19</v>
      </c>
      <c r="R10">
        <f t="shared" si="2"/>
        <v>0</v>
      </c>
      <c r="S10" t="s">
        <v>20</v>
      </c>
      <c r="T10">
        <f t="shared" si="3"/>
        <v>0</v>
      </c>
      <c r="U10" s="8" t="s">
        <v>21</v>
      </c>
      <c r="V10">
        <f t="shared" si="4"/>
        <v>0</v>
      </c>
      <c r="W10" s="8" t="s">
        <v>14</v>
      </c>
      <c r="X10">
        <f t="shared" si="5"/>
        <v>0</v>
      </c>
      <c r="Y10" s="8" t="s">
        <v>13</v>
      </c>
      <c r="Z10" s="25">
        <f t="shared" si="6"/>
        <v>0</v>
      </c>
      <c r="AA10" s="8" t="s">
        <v>22</v>
      </c>
      <c r="AB10">
        <f t="shared" si="9"/>
        <v>0</v>
      </c>
      <c r="AC10" s="8" t="s">
        <v>10</v>
      </c>
      <c r="AD10">
        <f t="shared" si="7"/>
        <v>0</v>
      </c>
    </row>
    <row r="11" spans="1:30" ht="18.75" customHeight="1">
      <c r="A11" s="4">
        <v>8</v>
      </c>
      <c r="B11" s="12"/>
      <c r="C11" s="13"/>
      <c r="D11" s="14">
        <f t="shared" si="0"/>
        <v>0</v>
      </c>
      <c r="E11" s="13"/>
      <c r="F11" s="12"/>
      <c r="G11" s="17"/>
      <c r="H11" s="13"/>
      <c r="I11" s="12"/>
      <c r="J11" s="32">
        <f t="shared" si="8"/>
        <v>0</v>
      </c>
      <c r="K11" s="13"/>
      <c r="L11" s="36"/>
      <c r="O11" s="8" t="s">
        <v>18</v>
      </c>
      <c r="P11">
        <f t="shared" si="1"/>
        <v>0</v>
      </c>
      <c r="Q11" t="s">
        <v>19</v>
      </c>
      <c r="R11">
        <f t="shared" si="2"/>
        <v>0</v>
      </c>
      <c r="S11" t="s">
        <v>20</v>
      </c>
      <c r="T11">
        <f t="shared" si="3"/>
        <v>0</v>
      </c>
      <c r="U11" s="8" t="s">
        <v>21</v>
      </c>
      <c r="V11">
        <f t="shared" si="4"/>
        <v>0</v>
      </c>
      <c r="W11" s="8" t="s">
        <v>14</v>
      </c>
      <c r="X11">
        <f t="shared" si="5"/>
        <v>0</v>
      </c>
      <c r="Y11" s="8" t="s">
        <v>13</v>
      </c>
      <c r="Z11" s="25">
        <f t="shared" si="6"/>
        <v>0</v>
      </c>
      <c r="AA11" s="8" t="s">
        <v>22</v>
      </c>
      <c r="AB11">
        <f t="shared" si="9"/>
        <v>0</v>
      </c>
      <c r="AC11" s="8" t="s">
        <v>10</v>
      </c>
      <c r="AD11">
        <f t="shared" si="7"/>
        <v>0</v>
      </c>
    </row>
    <row r="12" spans="1:30" ht="18.75" customHeight="1">
      <c r="A12" s="4">
        <v>9</v>
      </c>
      <c r="B12" s="12"/>
      <c r="C12" s="13"/>
      <c r="D12" s="14">
        <f t="shared" si="0"/>
        <v>0</v>
      </c>
      <c r="E12" s="13"/>
      <c r="F12" s="12"/>
      <c r="G12" s="17"/>
      <c r="H12" s="13"/>
      <c r="I12" s="12"/>
      <c r="J12" s="32">
        <f t="shared" si="8"/>
        <v>0</v>
      </c>
      <c r="K12" s="13"/>
      <c r="L12" s="36"/>
      <c r="O12" s="8" t="s">
        <v>18</v>
      </c>
      <c r="P12">
        <f t="shared" si="1"/>
        <v>0</v>
      </c>
      <c r="Q12" t="s">
        <v>19</v>
      </c>
      <c r="R12">
        <f t="shared" si="2"/>
        <v>0</v>
      </c>
      <c r="S12" t="s">
        <v>20</v>
      </c>
      <c r="T12">
        <f t="shared" si="3"/>
        <v>0</v>
      </c>
      <c r="U12" s="8" t="s">
        <v>21</v>
      </c>
      <c r="V12">
        <f t="shared" si="4"/>
        <v>0</v>
      </c>
      <c r="W12" s="8" t="s">
        <v>14</v>
      </c>
      <c r="X12">
        <f t="shared" si="5"/>
        <v>0</v>
      </c>
      <c r="Y12" s="8" t="s">
        <v>13</v>
      </c>
      <c r="Z12" s="25">
        <f t="shared" si="6"/>
        <v>0</v>
      </c>
      <c r="AA12" s="8" t="s">
        <v>22</v>
      </c>
      <c r="AB12">
        <f t="shared" si="9"/>
        <v>0</v>
      </c>
      <c r="AC12" s="8" t="s">
        <v>10</v>
      </c>
      <c r="AD12">
        <f t="shared" si="7"/>
        <v>0</v>
      </c>
    </row>
    <row r="13" spans="1:30" ht="18.75" customHeight="1">
      <c r="A13" s="4">
        <v>10</v>
      </c>
      <c r="B13" s="12"/>
      <c r="C13" s="13"/>
      <c r="D13" s="14">
        <f t="shared" si="0"/>
        <v>0</v>
      </c>
      <c r="E13" s="13"/>
      <c r="F13" s="12"/>
      <c r="G13" s="17"/>
      <c r="H13" s="13"/>
      <c r="I13" s="12"/>
      <c r="J13" s="32">
        <f t="shared" si="8"/>
        <v>0</v>
      </c>
      <c r="K13" s="13"/>
      <c r="L13" s="36"/>
      <c r="O13" s="8" t="s">
        <v>18</v>
      </c>
      <c r="P13">
        <f t="shared" si="1"/>
        <v>0</v>
      </c>
      <c r="Q13" t="s">
        <v>19</v>
      </c>
      <c r="R13">
        <f t="shared" si="2"/>
        <v>0</v>
      </c>
      <c r="S13" t="s">
        <v>20</v>
      </c>
      <c r="T13">
        <f t="shared" si="3"/>
        <v>0</v>
      </c>
      <c r="U13" s="8" t="s">
        <v>21</v>
      </c>
      <c r="V13">
        <f t="shared" si="4"/>
        <v>0</v>
      </c>
      <c r="W13" s="8" t="s">
        <v>14</v>
      </c>
      <c r="X13">
        <f t="shared" si="5"/>
        <v>0</v>
      </c>
      <c r="Y13" s="8" t="s">
        <v>13</v>
      </c>
      <c r="Z13" s="25">
        <f t="shared" si="6"/>
        <v>0</v>
      </c>
      <c r="AA13" s="8" t="s">
        <v>22</v>
      </c>
      <c r="AB13">
        <f t="shared" si="9"/>
        <v>0</v>
      </c>
      <c r="AC13" s="8" t="s">
        <v>10</v>
      </c>
      <c r="AD13">
        <f t="shared" si="7"/>
        <v>0</v>
      </c>
    </row>
    <row r="14" spans="1:45" ht="18.75" customHeight="1">
      <c r="A14" s="4">
        <v>11</v>
      </c>
      <c r="B14" s="12"/>
      <c r="C14" s="13"/>
      <c r="D14" s="14">
        <f t="shared" si="0"/>
        <v>0</v>
      </c>
      <c r="E14" s="13"/>
      <c r="F14" s="12"/>
      <c r="G14" s="17"/>
      <c r="H14" s="13"/>
      <c r="I14" s="12"/>
      <c r="J14" s="32">
        <f t="shared" si="8"/>
        <v>0</v>
      </c>
      <c r="K14" s="13"/>
      <c r="L14" s="36"/>
      <c r="M14" s="25"/>
      <c r="O14" s="8" t="s">
        <v>18</v>
      </c>
      <c r="P14">
        <f t="shared" si="1"/>
        <v>0</v>
      </c>
      <c r="Q14" t="s">
        <v>19</v>
      </c>
      <c r="R14">
        <f t="shared" si="2"/>
        <v>0</v>
      </c>
      <c r="S14" t="s">
        <v>20</v>
      </c>
      <c r="T14">
        <f t="shared" si="3"/>
        <v>0</v>
      </c>
      <c r="U14" s="8" t="s">
        <v>21</v>
      </c>
      <c r="V14">
        <f t="shared" si="4"/>
        <v>0</v>
      </c>
      <c r="W14" s="8" t="s">
        <v>14</v>
      </c>
      <c r="X14">
        <f t="shared" si="5"/>
        <v>0</v>
      </c>
      <c r="Y14" s="8" t="s">
        <v>13</v>
      </c>
      <c r="Z14" s="25">
        <f t="shared" si="6"/>
        <v>0</v>
      </c>
      <c r="AA14" s="8" t="s">
        <v>22</v>
      </c>
      <c r="AB14">
        <f t="shared" si="9"/>
        <v>0</v>
      </c>
      <c r="AC14" s="8" t="s">
        <v>10</v>
      </c>
      <c r="AD14">
        <f t="shared" si="7"/>
        <v>0</v>
      </c>
      <c r="AF14" s="25"/>
      <c r="AI14" s="25"/>
      <c r="AP14" s="25"/>
      <c r="AS14" s="25"/>
    </row>
    <row r="15" spans="1:30" ht="18.75" customHeight="1">
      <c r="A15" s="4">
        <v>12</v>
      </c>
      <c r="B15" s="12"/>
      <c r="C15" s="13"/>
      <c r="D15" s="14">
        <f t="shared" si="0"/>
        <v>0</v>
      </c>
      <c r="E15" s="13"/>
      <c r="F15" s="12"/>
      <c r="G15" s="17"/>
      <c r="H15" s="13"/>
      <c r="I15" s="12"/>
      <c r="J15" s="32">
        <f t="shared" si="8"/>
        <v>0</v>
      </c>
      <c r="K15" s="13"/>
      <c r="L15" s="36"/>
      <c r="O15" s="8" t="s">
        <v>18</v>
      </c>
      <c r="P15">
        <f t="shared" si="1"/>
        <v>0</v>
      </c>
      <c r="Q15" t="s">
        <v>19</v>
      </c>
      <c r="R15">
        <f t="shared" si="2"/>
        <v>0</v>
      </c>
      <c r="S15" t="s">
        <v>20</v>
      </c>
      <c r="T15">
        <f t="shared" si="3"/>
        <v>0</v>
      </c>
      <c r="U15" s="8" t="s">
        <v>21</v>
      </c>
      <c r="V15">
        <f t="shared" si="4"/>
        <v>0</v>
      </c>
      <c r="W15" s="8" t="s">
        <v>14</v>
      </c>
      <c r="X15">
        <f t="shared" si="5"/>
        <v>0</v>
      </c>
      <c r="Y15" s="8" t="s">
        <v>13</v>
      </c>
      <c r="Z15" s="25">
        <f t="shared" si="6"/>
        <v>0</v>
      </c>
      <c r="AA15" s="8" t="s">
        <v>22</v>
      </c>
      <c r="AB15">
        <f t="shared" si="9"/>
        <v>0</v>
      </c>
      <c r="AC15" s="8" t="s">
        <v>10</v>
      </c>
      <c r="AD15">
        <f t="shared" si="7"/>
        <v>0</v>
      </c>
    </row>
    <row r="16" spans="1:30" ht="18.75" customHeight="1">
      <c r="A16" s="4">
        <v>13</v>
      </c>
      <c r="B16" s="12"/>
      <c r="C16" s="13"/>
      <c r="D16" s="14">
        <f t="shared" si="0"/>
        <v>0</v>
      </c>
      <c r="E16" s="13"/>
      <c r="F16" s="12"/>
      <c r="G16" s="17"/>
      <c r="H16" s="13"/>
      <c r="I16" s="12"/>
      <c r="J16" s="32">
        <f t="shared" si="8"/>
        <v>0</v>
      </c>
      <c r="K16" s="13"/>
      <c r="L16" s="36"/>
      <c r="O16" s="8" t="s">
        <v>18</v>
      </c>
      <c r="P16">
        <f t="shared" si="1"/>
        <v>0</v>
      </c>
      <c r="Q16" t="s">
        <v>19</v>
      </c>
      <c r="R16">
        <f t="shared" si="2"/>
        <v>0</v>
      </c>
      <c r="S16" t="s">
        <v>20</v>
      </c>
      <c r="T16">
        <f t="shared" si="3"/>
        <v>0</v>
      </c>
      <c r="U16" s="8" t="s">
        <v>21</v>
      </c>
      <c r="V16">
        <f t="shared" si="4"/>
        <v>0</v>
      </c>
      <c r="W16" s="8" t="s">
        <v>14</v>
      </c>
      <c r="X16">
        <f t="shared" si="5"/>
        <v>0</v>
      </c>
      <c r="Y16" s="8" t="s">
        <v>13</v>
      </c>
      <c r="Z16" s="25">
        <f t="shared" si="6"/>
        <v>0</v>
      </c>
      <c r="AA16" s="8" t="s">
        <v>22</v>
      </c>
      <c r="AB16">
        <f t="shared" si="9"/>
        <v>0</v>
      </c>
      <c r="AC16" s="8" t="s">
        <v>10</v>
      </c>
      <c r="AD16">
        <f t="shared" si="7"/>
        <v>0</v>
      </c>
    </row>
    <row r="17" spans="1:30" ht="18.75" customHeight="1">
      <c r="A17" s="4">
        <v>14</v>
      </c>
      <c r="B17" s="12"/>
      <c r="C17" s="13"/>
      <c r="D17" s="14">
        <f t="shared" si="0"/>
        <v>0</v>
      </c>
      <c r="E17" s="13"/>
      <c r="F17" s="12"/>
      <c r="G17" s="17"/>
      <c r="H17" s="13"/>
      <c r="I17" s="12"/>
      <c r="J17" s="32">
        <f t="shared" si="8"/>
        <v>0</v>
      </c>
      <c r="K17" s="13"/>
      <c r="L17" s="36"/>
      <c r="O17" s="8" t="s">
        <v>18</v>
      </c>
      <c r="P17">
        <f t="shared" si="1"/>
        <v>0</v>
      </c>
      <c r="Q17" t="s">
        <v>19</v>
      </c>
      <c r="R17">
        <f t="shared" si="2"/>
        <v>0</v>
      </c>
      <c r="S17" t="s">
        <v>20</v>
      </c>
      <c r="T17">
        <f t="shared" si="3"/>
        <v>0</v>
      </c>
      <c r="U17" s="8" t="s">
        <v>21</v>
      </c>
      <c r="V17">
        <f t="shared" si="4"/>
        <v>0</v>
      </c>
      <c r="W17" s="8" t="s">
        <v>14</v>
      </c>
      <c r="X17">
        <f t="shared" si="5"/>
        <v>0</v>
      </c>
      <c r="Y17" s="8" t="s">
        <v>13</v>
      </c>
      <c r="Z17" s="25">
        <f t="shared" si="6"/>
        <v>0</v>
      </c>
      <c r="AA17" s="8" t="s">
        <v>22</v>
      </c>
      <c r="AB17">
        <f t="shared" si="9"/>
        <v>0</v>
      </c>
      <c r="AC17" s="8" t="s">
        <v>10</v>
      </c>
      <c r="AD17">
        <f t="shared" si="7"/>
        <v>0</v>
      </c>
    </row>
    <row r="18" spans="1:30" ht="18.75" customHeight="1">
      <c r="A18" s="4">
        <v>15</v>
      </c>
      <c r="B18" s="12"/>
      <c r="C18" s="13"/>
      <c r="D18" s="14">
        <f t="shared" si="0"/>
        <v>0</v>
      </c>
      <c r="E18" s="13"/>
      <c r="F18" s="12"/>
      <c r="G18" s="17"/>
      <c r="H18" s="13"/>
      <c r="I18" s="12"/>
      <c r="J18" s="32">
        <f t="shared" si="8"/>
        <v>0</v>
      </c>
      <c r="K18" s="13"/>
      <c r="L18" s="36"/>
      <c r="O18" s="8" t="s">
        <v>18</v>
      </c>
      <c r="P18">
        <f t="shared" si="1"/>
        <v>0</v>
      </c>
      <c r="Q18" t="s">
        <v>19</v>
      </c>
      <c r="R18">
        <f t="shared" si="2"/>
        <v>0</v>
      </c>
      <c r="S18" t="s">
        <v>20</v>
      </c>
      <c r="T18">
        <f t="shared" si="3"/>
        <v>0</v>
      </c>
      <c r="U18" s="8" t="s">
        <v>21</v>
      </c>
      <c r="V18">
        <f t="shared" si="4"/>
        <v>0</v>
      </c>
      <c r="W18" s="8" t="s">
        <v>14</v>
      </c>
      <c r="X18">
        <f t="shared" si="5"/>
        <v>0</v>
      </c>
      <c r="Y18" s="8" t="s">
        <v>13</v>
      </c>
      <c r="Z18" s="25">
        <f t="shared" si="6"/>
        <v>0</v>
      </c>
      <c r="AA18" s="8" t="s">
        <v>22</v>
      </c>
      <c r="AB18">
        <f t="shared" si="9"/>
        <v>0</v>
      </c>
      <c r="AC18" s="8" t="s">
        <v>10</v>
      </c>
      <c r="AD18">
        <f t="shared" si="7"/>
        <v>0</v>
      </c>
    </row>
    <row r="19" spans="1:30" ht="18.75" customHeight="1">
      <c r="A19" s="4">
        <v>16</v>
      </c>
      <c r="B19" s="12"/>
      <c r="C19" s="13"/>
      <c r="D19" s="14">
        <f t="shared" si="0"/>
        <v>0</v>
      </c>
      <c r="E19" s="13"/>
      <c r="F19" s="12"/>
      <c r="G19" s="17"/>
      <c r="H19" s="13"/>
      <c r="I19" s="12"/>
      <c r="J19" s="32">
        <f t="shared" si="8"/>
        <v>0</v>
      </c>
      <c r="K19" s="13"/>
      <c r="L19" s="36"/>
      <c r="O19" s="8" t="s">
        <v>18</v>
      </c>
      <c r="P19">
        <f t="shared" si="1"/>
        <v>0</v>
      </c>
      <c r="Q19" t="s">
        <v>19</v>
      </c>
      <c r="R19">
        <f t="shared" si="2"/>
        <v>0</v>
      </c>
      <c r="S19" t="s">
        <v>20</v>
      </c>
      <c r="T19">
        <f t="shared" si="3"/>
        <v>0</v>
      </c>
      <c r="U19" s="8" t="s">
        <v>21</v>
      </c>
      <c r="V19">
        <f t="shared" si="4"/>
        <v>0</v>
      </c>
      <c r="W19" s="8" t="s">
        <v>14</v>
      </c>
      <c r="X19">
        <f t="shared" si="5"/>
        <v>0</v>
      </c>
      <c r="Y19" s="8" t="s">
        <v>13</v>
      </c>
      <c r="Z19" s="25">
        <f t="shared" si="6"/>
        <v>0</v>
      </c>
      <c r="AA19" s="8" t="s">
        <v>22</v>
      </c>
      <c r="AB19">
        <f t="shared" si="9"/>
        <v>0</v>
      </c>
      <c r="AC19" s="8" t="s">
        <v>10</v>
      </c>
      <c r="AD19">
        <f t="shared" si="7"/>
        <v>0</v>
      </c>
    </row>
    <row r="20" spans="1:30" ht="18.75" customHeight="1">
      <c r="A20" s="4">
        <v>17</v>
      </c>
      <c r="B20" s="12"/>
      <c r="C20" s="13"/>
      <c r="D20" s="14">
        <f t="shared" si="0"/>
        <v>0</v>
      </c>
      <c r="E20" s="13"/>
      <c r="F20" s="12"/>
      <c r="G20" s="17"/>
      <c r="H20" s="13"/>
      <c r="I20" s="12"/>
      <c r="J20" s="32">
        <f t="shared" si="8"/>
        <v>0</v>
      </c>
      <c r="K20" s="13"/>
      <c r="L20" s="36"/>
      <c r="O20" s="8" t="s">
        <v>18</v>
      </c>
      <c r="P20">
        <f t="shared" si="1"/>
        <v>0</v>
      </c>
      <c r="Q20" t="s">
        <v>19</v>
      </c>
      <c r="R20">
        <f t="shared" si="2"/>
        <v>0</v>
      </c>
      <c r="S20" t="s">
        <v>20</v>
      </c>
      <c r="T20">
        <f t="shared" si="3"/>
        <v>0</v>
      </c>
      <c r="U20" s="8" t="s">
        <v>21</v>
      </c>
      <c r="V20">
        <f t="shared" si="4"/>
        <v>0</v>
      </c>
      <c r="W20" s="8" t="s">
        <v>14</v>
      </c>
      <c r="X20">
        <f t="shared" si="5"/>
        <v>0</v>
      </c>
      <c r="Y20" s="8" t="s">
        <v>13</v>
      </c>
      <c r="Z20" s="25">
        <f t="shared" si="6"/>
        <v>0</v>
      </c>
      <c r="AA20" s="8" t="s">
        <v>22</v>
      </c>
      <c r="AB20">
        <f t="shared" si="9"/>
        <v>0</v>
      </c>
      <c r="AC20" s="8" t="s">
        <v>10</v>
      </c>
      <c r="AD20">
        <f t="shared" si="7"/>
        <v>0</v>
      </c>
    </row>
    <row r="21" spans="1:30" ht="18.75" customHeight="1">
      <c r="A21" s="4">
        <v>18</v>
      </c>
      <c r="B21" s="49"/>
      <c r="C21" s="13"/>
      <c r="D21" s="14">
        <f t="shared" si="0"/>
        <v>0</v>
      </c>
      <c r="E21" s="13"/>
      <c r="F21" s="12"/>
      <c r="G21" s="17"/>
      <c r="H21" s="16"/>
      <c r="I21" s="12"/>
      <c r="J21" s="32">
        <f t="shared" si="8"/>
        <v>0</v>
      </c>
      <c r="K21" s="13"/>
      <c r="L21" s="36"/>
      <c r="O21" s="8" t="s">
        <v>18</v>
      </c>
      <c r="P21">
        <f t="shared" si="1"/>
        <v>0</v>
      </c>
      <c r="Q21" t="s">
        <v>19</v>
      </c>
      <c r="R21">
        <f t="shared" si="2"/>
        <v>0</v>
      </c>
      <c r="S21" t="s">
        <v>20</v>
      </c>
      <c r="T21">
        <f t="shared" si="3"/>
        <v>0</v>
      </c>
      <c r="U21" s="8" t="s">
        <v>21</v>
      </c>
      <c r="V21">
        <f t="shared" si="4"/>
        <v>0</v>
      </c>
      <c r="W21" s="8" t="s">
        <v>14</v>
      </c>
      <c r="X21">
        <f t="shared" si="5"/>
        <v>0</v>
      </c>
      <c r="Y21" s="8" t="s">
        <v>13</v>
      </c>
      <c r="Z21" s="25">
        <f t="shared" si="6"/>
        <v>0</v>
      </c>
      <c r="AA21" s="8" t="s">
        <v>22</v>
      </c>
      <c r="AB21">
        <f t="shared" si="9"/>
        <v>0</v>
      </c>
      <c r="AC21" s="8" t="s">
        <v>10</v>
      </c>
      <c r="AD21">
        <f t="shared" si="7"/>
        <v>0</v>
      </c>
    </row>
    <row r="22" spans="1:30" ht="18.75" customHeight="1">
      <c r="A22" s="4">
        <v>19</v>
      </c>
      <c r="B22" s="49"/>
      <c r="C22" s="13"/>
      <c r="D22" s="14">
        <f t="shared" si="0"/>
        <v>0</v>
      </c>
      <c r="E22" s="13"/>
      <c r="F22" s="12"/>
      <c r="G22" s="17"/>
      <c r="H22" s="16"/>
      <c r="I22" s="12"/>
      <c r="J22" s="32">
        <f t="shared" si="8"/>
        <v>0</v>
      </c>
      <c r="K22" s="13"/>
      <c r="L22" s="36"/>
      <c r="O22" s="8" t="s">
        <v>18</v>
      </c>
      <c r="P22">
        <f t="shared" si="1"/>
        <v>0</v>
      </c>
      <c r="Q22" t="s">
        <v>19</v>
      </c>
      <c r="R22">
        <f t="shared" si="2"/>
        <v>0</v>
      </c>
      <c r="S22" t="s">
        <v>20</v>
      </c>
      <c r="T22">
        <f t="shared" si="3"/>
        <v>0</v>
      </c>
      <c r="U22" s="8" t="s">
        <v>21</v>
      </c>
      <c r="V22">
        <f t="shared" si="4"/>
        <v>0</v>
      </c>
      <c r="W22" s="8" t="s">
        <v>14</v>
      </c>
      <c r="X22">
        <f t="shared" si="5"/>
        <v>0</v>
      </c>
      <c r="Y22" s="8" t="s">
        <v>13</v>
      </c>
      <c r="Z22" s="25">
        <f t="shared" si="6"/>
        <v>0</v>
      </c>
      <c r="AA22" s="8" t="s">
        <v>22</v>
      </c>
      <c r="AB22">
        <f t="shared" si="9"/>
        <v>0</v>
      </c>
      <c r="AC22" s="8" t="s">
        <v>10</v>
      </c>
      <c r="AD22">
        <f t="shared" si="7"/>
        <v>0</v>
      </c>
    </row>
    <row r="23" spans="1:30" ht="18.75" customHeight="1">
      <c r="A23" s="4">
        <v>20</v>
      </c>
      <c r="B23" s="49"/>
      <c r="C23" s="13"/>
      <c r="D23" s="14">
        <f t="shared" si="0"/>
        <v>0</v>
      </c>
      <c r="E23" s="13"/>
      <c r="F23" s="12"/>
      <c r="G23" s="17"/>
      <c r="H23" s="13"/>
      <c r="I23" s="12"/>
      <c r="J23" s="32">
        <f t="shared" si="8"/>
        <v>0</v>
      </c>
      <c r="K23" s="13"/>
      <c r="L23" s="36"/>
      <c r="O23" s="8" t="s">
        <v>18</v>
      </c>
      <c r="P23">
        <f t="shared" si="1"/>
        <v>0</v>
      </c>
      <c r="Q23" t="s">
        <v>19</v>
      </c>
      <c r="R23">
        <f t="shared" si="2"/>
        <v>0</v>
      </c>
      <c r="S23" t="s">
        <v>20</v>
      </c>
      <c r="T23">
        <f t="shared" si="3"/>
        <v>0</v>
      </c>
      <c r="U23" s="8" t="s">
        <v>21</v>
      </c>
      <c r="V23">
        <f t="shared" si="4"/>
        <v>0</v>
      </c>
      <c r="W23" s="8" t="s">
        <v>14</v>
      </c>
      <c r="X23">
        <f t="shared" si="5"/>
        <v>0</v>
      </c>
      <c r="Y23" s="8" t="s">
        <v>13</v>
      </c>
      <c r="Z23" s="25">
        <f t="shared" si="6"/>
        <v>0</v>
      </c>
      <c r="AA23" s="8" t="s">
        <v>22</v>
      </c>
      <c r="AB23">
        <f t="shared" si="9"/>
        <v>0</v>
      </c>
      <c r="AC23" s="8" t="s">
        <v>10</v>
      </c>
      <c r="AD23">
        <f t="shared" si="7"/>
        <v>0</v>
      </c>
    </row>
    <row r="24" spans="1:30" ht="18.75" customHeight="1">
      <c r="A24" s="4">
        <v>21</v>
      </c>
      <c r="B24" s="49"/>
      <c r="C24" s="13"/>
      <c r="D24" s="14">
        <f t="shared" si="0"/>
        <v>0</v>
      </c>
      <c r="E24" s="13"/>
      <c r="F24" s="12"/>
      <c r="G24" s="17"/>
      <c r="H24" s="13"/>
      <c r="I24" s="12"/>
      <c r="J24" s="32">
        <f t="shared" si="8"/>
        <v>0</v>
      </c>
      <c r="K24" s="13"/>
      <c r="L24" s="36"/>
      <c r="O24" s="8" t="s">
        <v>18</v>
      </c>
      <c r="P24">
        <f t="shared" si="1"/>
        <v>0</v>
      </c>
      <c r="Q24" t="s">
        <v>19</v>
      </c>
      <c r="R24">
        <f t="shared" si="2"/>
        <v>0</v>
      </c>
      <c r="S24" t="s">
        <v>20</v>
      </c>
      <c r="T24">
        <f t="shared" si="3"/>
        <v>0</v>
      </c>
      <c r="U24" s="8" t="s">
        <v>21</v>
      </c>
      <c r="V24">
        <f t="shared" si="4"/>
        <v>0</v>
      </c>
      <c r="W24" s="8" t="s">
        <v>14</v>
      </c>
      <c r="X24">
        <f t="shared" si="5"/>
        <v>0</v>
      </c>
      <c r="Y24" s="8" t="s">
        <v>13</v>
      </c>
      <c r="Z24" s="25">
        <f t="shared" si="6"/>
        <v>0</v>
      </c>
      <c r="AA24" s="8" t="s">
        <v>22</v>
      </c>
      <c r="AB24">
        <f t="shared" si="9"/>
        <v>0</v>
      </c>
      <c r="AC24" s="8" t="s">
        <v>10</v>
      </c>
      <c r="AD24">
        <f t="shared" si="7"/>
        <v>0</v>
      </c>
    </row>
    <row r="25" spans="1:30" ht="18.75" customHeight="1">
      <c r="A25" s="4">
        <v>22</v>
      </c>
      <c r="B25" s="49"/>
      <c r="C25" s="13"/>
      <c r="D25" s="14">
        <f t="shared" si="0"/>
        <v>0</v>
      </c>
      <c r="E25" s="13"/>
      <c r="F25" s="12"/>
      <c r="G25" s="17"/>
      <c r="H25" s="13"/>
      <c r="I25" s="12"/>
      <c r="J25" s="32">
        <f t="shared" si="8"/>
        <v>0</v>
      </c>
      <c r="K25" s="13"/>
      <c r="L25" s="36"/>
      <c r="O25" s="8" t="s">
        <v>18</v>
      </c>
      <c r="P25">
        <f t="shared" si="1"/>
        <v>0</v>
      </c>
      <c r="Q25" t="s">
        <v>19</v>
      </c>
      <c r="R25">
        <f t="shared" si="2"/>
        <v>0</v>
      </c>
      <c r="S25" t="s">
        <v>20</v>
      </c>
      <c r="T25">
        <f t="shared" si="3"/>
        <v>0</v>
      </c>
      <c r="U25" s="8" t="s">
        <v>21</v>
      </c>
      <c r="V25">
        <f t="shared" si="4"/>
        <v>0</v>
      </c>
      <c r="W25" s="8" t="s">
        <v>14</v>
      </c>
      <c r="X25">
        <f t="shared" si="5"/>
        <v>0</v>
      </c>
      <c r="Y25" s="8" t="s">
        <v>13</v>
      </c>
      <c r="Z25" s="25">
        <f t="shared" si="6"/>
        <v>0</v>
      </c>
      <c r="AA25" s="8" t="s">
        <v>22</v>
      </c>
      <c r="AB25">
        <f t="shared" si="9"/>
        <v>0</v>
      </c>
      <c r="AC25" s="8" t="s">
        <v>10</v>
      </c>
      <c r="AD25">
        <f t="shared" si="7"/>
        <v>0</v>
      </c>
    </row>
    <row r="26" spans="1:30" ht="18.75" customHeight="1">
      <c r="A26" s="4">
        <v>23</v>
      </c>
      <c r="B26" s="49"/>
      <c r="C26" s="13"/>
      <c r="D26" s="14">
        <f t="shared" si="0"/>
        <v>0</v>
      </c>
      <c r="E26" s="13"/>
      <c r="F26" s="12"/>
      <c r="G26" s="17"/>
      <c r="H26" s="13"/>
      <c r="I26" s="12"/>
      <c r="J26" s="32">
        <f t="shared" si="8"/>
        <v>0</v>
      </c>
      <c r="K26" s="13"/>
      <c r="L26" s="36"/>
      <c r="O26" s="8" t="s">
        <v>18</v>
      </c>
      <c r="P26">
        <f t="shared" si="1"/>
        <v>0</v>
      </c>
      <c r="Q26" t="s">
        <v>19</v>
      </c>
      <c r="R26">
        <f t="shared" si="2"/>
        <v>0</v>
      </c>
      <c r="S26" t="s">
        <v>20</v>
      </c>
      <c r="T26">
        <f t="shared" si="3"/>
        <v>0</v>
      </c>
      <c r="U26" s="8" t="s">
        <v>21</v>
      </c>
      <c r="V26">
        <f t="shared" si="4"/>
        <v>0</v>
      </c>
      <c r="W26" s="8" t="s">
        <v>14</v>
      </c>
      <c r="X26">
        <f t="shared" si="5"/>
        <v>0</v>
      </c>
      <c r="Y26" s="8" t="s">
        <v>13</v>
      </c>
      <c r="Z26" s="25">
        <f t="shared" si="6"/>
        <v>0</v>
      </c>
      <c r="AA26" s="8" t="s">
        <v>22</v>
      </c>
      <c r="AB26">
        <f t="shared" si="9"/>
        <v>0</v>
      </c>
      <c r="AC26" s="8" t="s">
        <v>10</v>
      </c>
      <c r="AD26">
        <f t="shared" si="7"/>
        <v>0</v>
      </c>
    </row>
    <row r="27" spans="1:30" ht="18.75" customHeight="1">
      <c r="A27" s="4">
        <v>24</v>
      </c>
      <c r="B27" s="49"/>
      <c r="C27" s="13"/>
      <c r="D27" s="14">
        <f t="shared" si="0"/>
        <v>0</v>
      </c>
      <c r="E27" s="13"/>
      <c r="F27" s="12"/>
      <c r="G27" s="17"/>
      <c r="H27" s="13"/>
      <c r="I27" s="12"/>
      <c r="J27" s="32">
        <f t="shared" si="8"/>
        <v>0</v>
      </c>
      <c r="K27" s="13"/>
      <c r="L27" s="36"/>
      <c r="O27" s="8" t="s">
        <v>18</v>
      </c>
      <c r="P27">
        <f t="shared" si="1"/>
        <v>0</v>
      </c>
      <c r="Q27" t="s">
        <v>19</v>
      </c>
      <c r="R27">
        <f t="shared" si="2"/>
        <v>0</v>
      </c>
      <c r="S27" t="s">
        <v>20</v>
      </c>
      <c r="T27">
        <f t="shared" si="3"/>
        <v>0</v>
      </c>
      <c r="U27" s="8" t="s">
        <v>21</v>
      </c>
      <c r="V27">
        <f t="shared" si="4"/>
        <v>0</v>
      </c>
      <c r="W27" s="8" t="s">
        <v>14</v>
      </c>
      <c r="X27">
        <f t="shared" si="5"/>
        <v>0</v>
      </c>
      <c r="Y27" s="8" t="s">
        <v>13</v>
      </c>
      <c r="Z27" s="25">
        <f t="shared" si="6"/>
        <v>0</v>
      </c>
      <c r="AA27" s="8" t="s">
        <v>22</v>
      </c>
      <c r="AB27">
        <f t="shared" si="9"/>
        <v>0</v>
      </c>
      <c r="AC27" s="8" t="s">
        <v>10</v>
      </c>
      <c r="AD27">
        <f t="shared" si="7"/>
        <v>0</v>
      </c>
    </row>
    <row r="28" spans="1:30" ht="18.75" customHeight="1">
      <c r="A28" s="4">
        <v>25</v>
      </c>
      <c r="B28" s="49"/>
      <c r="C28" s="13"/>
      <c r="D28" s="14">
        <f t="shared" si="0"/>
        <v>0</v>
      </c>
      <c r="E28" s="13"/>
      <c r="F28" s="12"/>
      <c r="G28" s="17"/>
      <c r="H28" s="16"/>
      <c r="I28" s="12"/>
      <c r="J28" s="32">
        <f t="shared" si="8"/>
        <v>0</v>
      </c>
      <c r="K28" s="13"/>
      <c r="L28" s="36"/>
      <c r="O28" s="8" t="s">
        <v>18</v>
      </c>
      <c r="P28">
        <f t="shared" si="1"/>
        <v>0</v>
      </c>
      <c r="Q28" t="s">
        <v>19</v>
      </c>
      <c r="R28">
        <f t="shared" si="2"/>
        <v>0</v>
      </c>
      <c r="S28" t="s">
        <v>20</v>
      </c>
      <c r="T28">
        <f t="shared" si="3"/>
        <v>0</v>
      </c>
      <c r="U28" s="8" t="s">
        <v>21</v>
      </c>
      <c r="V28">
        <f t="shared" si="4"/>
        <v>0</v>
      </c>
      <c r="W28" s="8" t="s">
        <v>14</v>
      </c>
      <c r="X28">
        <f t="shared" si="5"/>
        <v>0</v>
      </c>
      <c r="Y28" s="8" t="s">
        <v>13</v>
      </c>
      <c r="Z28" s="25">
        <f t="shared" si="6"/>
        <v>0</v>
      </c>
      <c r="AA28" s="8" t="s">
        <v>22</v>
      </c>
      <c r="AB28">
        <f t="shared" si="9"/>
        <v>0</v>
      </c>
      <c r="AC28" s="8" t="s">
        <v>10</v>
      </c>
      <c r="AD28">
        <f t="shared" si="7"/>
        <v>0</v>
      </c>
    </row>
    <row r="29" spans="1:30" ht="18.75" customHeight="1">
      <c r="A29" s="4">
        <v>26</v>
      </c>
      <c r="B29" s="49"/>
      <c r="C29" s="13"/>
      <c r="D29" s="14">
        <f t="shared" si="0"/>
        <v>0</v>
      </c>
      <c r="E29" s="13"/>
      <c r="F29" s="12"/>
      <c r="G29" s="17"/>
      <c r="H29" s="16"/>
      <c r="I29" s="12"/>
      <c r="J29" s="32">
        <f t="shared" si="8"/>
        <v>0</v>
      </c>
      <c r="K29" s="13"/>
      <c r="L29" s="36"/>
      <c r="O29" s="8" t="s">
        <v>18</v>
      </c>
      <c r="P29">
        <f t="shared" si="1"/>
        <v>0</v>
      </c>
      <c r="Q29" t="s">
        <v>19</v>
      </c>
      <c r="R29">
        <f t="shared" si="2"/>
        <v>0</v>
      </c>
      <c r="S29" t="s">
        <v>20</v>
      </c>
      <c r="T29">
        <f t="shared" si="3"/>
        <v>0</v>
      </c>
      <c r="U29" s="8" t="s">
        <v>21</v>
      </c>
      <c r="V29">
        <f t="shared" si="4"/>
        <v>0</v>
      </c>
      <c r="W29" s="8" t="s">
        <v>14</v>
      </c>
      <c r="X29">
        <f t="shared" si="5"/>
        <v>0</v>
      </c>
      <c r="Y29" s="8" t="s">
        <v>13</v>
      </c>
      <c r="Z29" s="25">
        <f t="shared" si="6"/>
        <v>0</v>
      </c>
      <c r="AA29" s="8" t="s">
        <v>22</v>
      </c>
      <c r="AB29">
        <f t="shared" si="9"/>
        <v>0</v>
      </c>
      <c r="AC29" s="8" t="s">
        <v>10</v>
      </c>
      <c r="AD29">
        <f t="shared" si="7"/>
        <v>0</v>
      </c>
    </row>
    <row r="30" spans="1:30" ht="18.75" customHeight="1">
      <c r="A30" s="4">
        <v>27</v>
      </c>
      <c r="B30" s="50"/>
      <c r="C30" s="19"/>
      <c r="D30" s="14">
        <f t="shared" si="0"/>
        <v>0</v>
      </c>
      <c r="E30" s="13"/>
      <c r="F30" s="12"/>
      <c r="G30" s="20"/>
      <c r="H30" s="19"/>
      <c r="I30" s="18"/>
      <c r="J30" s="32">
        <f t="shared" si="8"/>
        <v>0</v>
      </c>
      <c r="K30" s="13"/>
      <c r="L30" s="36"/>
      <c r="O30" s="8" t="s">
        <v>18</v>
      </c>
      <c r="P30">
        <f t="shared" si="1"/>
        <v>0</v>
      </c>
      <c r="Q30" t="s">
        <v>19</v>
      </c>
      <c r="R30">
        <f t="shared" si="2"/>
        <v>0</v>
      </c>
      <c r="S30" t="s">
        <v>20</v>
      </c>
      <c r="T30">
        <f t="shared" si="3"/>
        <v>0</v>
      </c>
      <c r="U30" s="8" t="s">
        <v>21</v>
      </c>
      <c r="V30">
        <f t="shared" si="4"/>
        <v>0</v>
      </c>
      <c r="W30" s="8" t="s">
        <v>14</v>
      </c>
      <c r="X30">
        <f t="shared" si="5"/>
        <v>0</v>
      </c>
      <c r="Y30" s="8" t="s">
        <v>13</v>
      </c>
      <c r="Z30" s="25">
        <f t="shared" si="6"/>
        <v>0</v>
      </c>
      <c r="AA30" s="8" t="s">
        <v>22</v>
      </c>
      <c r="AB30">
        <f t="shared" si="9"/>
        <v>0</v>
      </c>
      <c r="AC30" s="8" t="s">
        <v>10</v>
      </c>
      <c r="AD30">
        <f t="shared" si="7"/>
        <v>0</v>
      </c>
    </row>
    <row r="31" spans="1:30" ht="18.75" customHeight="1">
      <c r="A31" s="4">
        <v>28</v>
      </c>
      <c r="B31" s="50"/>
      <c r="C31" s="19"/>
      <c r="D31" s="14">
        <f t="shared" si="0"/>
        <v>0</v>
      </c>
      <c r="E31" s="13"/>
      <c r="F31" s="12"/>
      <c r="G31" s="20"/>
      <c r="H31" s="19"/>
      <c r="I31" s="18"/>
      <c r="J31" s="32">
        <f t="shared" si="8"/>
        <v>0</v>
      </c>
      <c r="K31" s="13"/>
      <c r="L31" s="36"/>
      <c r="O31" s="8" t="s">
        <v>18</v>
      </c>
      <c r="P31">
        <f t="shared" si="1"/>
        <v>0</v>
      </c>
      <c r="Q31" t="s">
        <v>19</v>
      </c>
      <c r="R31">
        <f t="shared" si="2"/>
        <v>0</v>
      </c>
      <c r="S31" t="s">
        <v>20</v>
      </c>
      <c r="T31">
        <f t="shared" si="3"/>
        <v>0</v>
      </c>
      <c r="U31" s="8" t="s">
        <v>21</v>
      </c>
      <c r="V31">
        <f t="shared" si="4"/>
        <v>0</v>
      </c>
      <c r="W31" s="8" t="s">
        <v>14</v>
      </c>
      <c r="X31">
        <f t="shared" si="5"/>
        <v>0</v>
      </c>
      <c r="Y31" s="8" t="s">
        <v>13</v>
      </c>
      <c r="Z31" s="25">
        <f t="shared" si="6"/>
        <v>0</v>
      </c>
      <c r="AA31" s="8" t="s">
        <v>22</v>
      </c>
      <c r="AB31">
        <f t="shared" si="9"/>
        <v>0</v>
      </c>
      <c r="AC31" s="8" t="s">
        <v>10</v>
      </c>
      <c r="AD31">
        <f t="shared" si="7"/>
        <v>0</v>
      </c>
    </row>
    <row r="32" spans="1:30" ht="18.75" customHeight="1">
      <c r="A32" s="4">
        <v>29</v>
      </c>
      <c r="B32" s="50"/>
      <c r="C32" s="19"/>
      <c r="D32" s="14">
        <f t="shared" si="0"/>
        <v>0</v>
      </c>
      <c r="E32" s="13"/>
      <c r="F32" s="12"/>
      <c r="G32" s="20"/>
      <c r="H32" s="19"/>
      <c r="I32" s="18"/>
      <c r="J32" s="32">
        <f t="shared" si="8"/>
        <v>0</v>
      </c>
      <c r="K32" s="13"/>
      <c r="L32" s="36"/>
      <c r="O32" s="8" t="s">
        <v>18</v>
      </c>
      <c r="P32">
        <f t="shared" si="1"/>
        <v>0</v>
      </c>
      <c r="Q32" t="s">
        <v>19</v>
      </c>
      <c r="R32">
        <f t="shared" si="2"/>
        <v>0</v>
      </c>
      <c r="S32" t="s">
        <v>20</v>
      </c>
      <c r="T32">
        <f t="shared" si="3"/>
        <v>0</v>
      </c>
      <c r="U32" s="8" t="s">
        <v>21</v>
      </c>
      <c r="V32">
        <f t="shared" si="4"/>
        <v>0</v>
      </c>
      <c r="W32" s="8" t="s">
        <v>14</v>
      </c>
      <c r="X32">
        <f t="shared" si="5"/>
        <v>0</v>
      </c>
      <c r="Y32" s="8" t="s">
        <v>13</v>
      </c>
      <c r="Z32" s="25">
        <f t="shared" si="6"/>
        <v>0</v>
      </c>
      <c r="AA32" s="8" t="s">
        <v>22</v>
      </c>
      <c r="AB32">
        <f t="shared" si="9"/>
        <v>0</v>
      </c>
      <c r="AC32" s="8" t="s">
        <v>10</v>
      </c>
      <c r="AD32">
        <f t="shared" si="7"/>
        <v>0</v>
      </c>
    </row>
    <row r="33" spans="1:30" ht="18.75" customHeight="1" thickBot="1">
      <c r="A33" s="57">
        <v>30</v>
      </c>
      <c r="B33" s="51"/>
      <c r="C33" s="22"/>
      <c r="D33" s="23">
        <f t="shared" si="0"/>
        <v>0</v>
      </c>
      <c r="E33" s="29"/>
      <c r="F33" s="30"/>
      <c r="G33" s="24"/>
      <c r="H33" s="22"/>
      <c r="I33" s="21"/>
      <c r="J33" s="35">
        <f t="shared" si="8"/>
        <v>0</v>
      </c>
      <c r="K33" s="29"/>
      <c r="L33" s="36"/>
      <c r="O33" s="8" t="s">
        <v>18</v>
      </c>
      <c r="P33">
        <f t="shared" si="1"/>
        <v>0</v>
      </c>
      <c r="Q33" t="s">
        <v>19</v>
      </c>
      <c r="R33">
        <f t="shared" si="2"/>
        <v>0</v>
      </c>
      <c r="S33" t="s">
        <v>20</v>
      </c>
      <c r="T33">
        <f t="shared" si="3"/>
        <v>0</v>
      </c>
      <c r="U33" s="8" t="s">
        <v>21</v>
      </c>
      <c r="V33">
        <f t="shared" si="4"/>
        <v>0</v>
      </c>
      <c r="W33" s="8" t="s">
        <v>14</v>
      </c>
      <c r="X33">
        <f t="shared" si="5"/>
        <v>0</v>
      </c>
      <c r="Y33" s="8" t="s">
        <v>13</v>
      </c>
      <c r="Z33" s="25">
        <f t="shared" si="6"/>
        <v>0</v>
      </c>
      <c r="AA33" s="8" t="s">
        <v>22</v>
      </c>
      <c r="AB33">
        <f t="shared" si="9"/>
        <v>0</v>
      </c>
      <c r="AC33" s="8" t="s">
        <v>10</v>
      </c>
      <c r="AD33">
        <f t="shared" si="7"/>
        <v>0</v>
      </c>
    </row>
    <row r="34" spans="1:30" ht="18.75" customHeight="1">
      <c r="A34" s="66"/>
      <c r="O34" s="8" t="s">
        <v>18</v>
      </c>
      <c r="P34">
        <f t="shared" si="1"/>
        <v>0</v>
      </c>
      <c r="Q34" t="s">
        <v>19</v>
      </c>
      <c r="R34">
        <f t="shared" si="2"/>
        <v>0</v>
      </c>
      <c r="S34" t="s">
        <v>20</v>
      </c>
      <c r="T34">
        <f t="shared" si="3"/>
        <v>0</v>
      </c>
      <c r="U34" s="8" t="s">
        <v>21</v>
      </c>
      <c r="V34">
        <f t="shared" si="4"/>
        <v>0</v>
      </c>
      <c r="W34" s="8" t="s">
        <v>14</v>
      </c>
      <c r="X34">
        <f t="shared" si="5"/>
        <v>0</v>
      </c>
      <c r="Y34" s="8" t="s">
        <v>13</v>
      </c>
      <c r="Z34" s="25">
        <f t="shared" si="6"/>
        <v>0</v>
      </c>
      <c r="AA34" s="8" t="s">
        <v>22</v>
      </c>
      <c r="AB34">
        <f t="shared" si="9"/>
        <v>0</v>
      </c>
      <c r="AC34" s="8" t="s">
        <v>10</v>
      </c>
      <c r="AD34">
        <f t="shared" si="7"/>
        <v>0</v>
      </c>
    </row>
    <row r="44" spans="2:31" ht="21.75" customHeight="1">
      <c r="B44" s="112" t="s">
        <v>101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O44" t="s">
        <v>56</v>
      </c>
      <c r="P44" t="s">
        <v>57</v>
      </c>
      <c r="Q44" t="s">
        <v>58</v>
      </c>
      <c r="R44" t="s">
        <v>59</v>
      </c>
      <c r="S44" t="s">
        <v>12</v>
      </c>
      <c r="T44" t="s">
        <v>11</v>
      </c>
      <c r="U44" t="s">
        <v>60</v>
      </c>
      <c r="V44" t="s">
        <v>9</v>
      </c>
      <c r="Y44" t="s">
        <v>61</v>
      </c>
      <c r="AA44" t="s">
        <v>64</v>
      </c>
      <c r="AC44" t="s">
        <v>63</v>
      </c>
      <c r="AE44" t="s">
        <v>66</v>
      </c>
    </row>
    <row r="45" spans="2:12" ht="21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31" ht="21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>
        <f>IF(I4="N",1,0)</f>
        <v>0</v>
      </c>
      <c r="P46">
        <f>IF(I4="NE",1,0)</f>
        <v>0</v>
      </c>
      <c r="Q46">
        <f>IF(I4="E",1,0)</f>
        <v>0</v>
      </c>
      <c r="R46">
        <f>IF(I4="SE",1,0)</f>
        <v>0</v>
      </c>
      <c r="S46">
        <f>IF(I4="S",1,0)</f>
        <v>0</v>
      </c>
      <c r="T46">
        <f>IF(I4="SO",1,0)</f>
        <v>0</v>
      </c>
      <c r="U46">
        <f>IF(I4="O",1,0)</f>
        <v>0</v>
      </c>
      <c r="V46">
        <f>IF(I4="NO",1,0)</f>
        <v>0</v>
      </c>
      <c r="Y46">
        <f>IF(K4&gt;10,1,0)</f>
        <v>0</v>
      </c>
      <c r="AA46">
        <f>IF(Y46=0,"",K4)</f>
      </c>
      <c r="AC46">
        <f>IF(H4&gt;0,1,0)</f>
        <v>0</v>
      </c>
      <c r="AE46">
        <f>IF(D73&gt;D72,D73,D72)</f>
      </c>
    </row>
    <row r="47" spans="2:31" s="36" customFormat="1" ht="18.75" customHeight="1">
      <c r="B47" s="37"/>
      <c r="C47" s="37"/>
      <c r="D47" s="38"/>
      <c r="E47" s="38"/>
      <c r="F47" s="38"/>
      <c r="G47" s="38"/>
      <c r="H47" s="38"/>
      <c r="I47" s="38"/>
      <c r="J47" s="41"/>
      <c r="K47" s="37"/>
      <c r="O47">
        <f aca="true" t="shared" si="10" ref="O47:O76">IF(I5="N",1,0)</f>
        <v>0</v>
      </c>
      <c r="P47">
        <f aca="true" t="shared" si="11" ref="P47:P76">IF(I5="NE",1,0)</f>
        <v>0</v>
      </c>
      <c r="Q47">
        <f aca="true" t="shared" si="12" ref="Q47:Q76">IF(I5="E",1,0)</f>
        <v>0</v>
      </c>
      <c r="R47">
        <f aca="true" t="shared" si="13" ref="R47:R76">IF(I5="SE",1,0)</f>
        <v>0</v>
      </c>
      <c r="S47">
        <f aca="true" t="shared" si="14" ref="S47:S76">IF(I5="S",1,0)</f>
        <v>0</v>
      </c>
      <c r="T47">
        <f aca="true" t="shared" si="15" ref="T47:T76">IF(I5="SO",1,0)</f>
        <v>0</v>
      </c>
      <c r="U47">
        <f aca="true" t="shared" si="16" ref="U47:U76">IF(I5="O",1,0)</f>
        <v>0</v>
      </c>
      <c r="V47">
        <f aca="true" t="shared" si="17" ref="V47:V76">IF(I5="NO",1,0)</f>
        <v>0</v>
      </c>
      <c r="W47" s="39"/>
      <c r="Y47">
        <f aca="true" t="shared" si="18" ref="Y47:Y76">IF(K5&gt;10,1,0)</f>
        <v>0</v>
      </c>
      <c r="Z47" s="40"/>
      <c r="AA47">
        <f aca="true" t="shared" si="19" ref="AA47:AA76">IF(Y47=0,"",K5)</f>
      </c>
      <c r="AC47">
        <f aca="true" t="shared" si="20" ref="AC47:AC76">IF(H5&gt;0,1,0)</f>
        <v>0</v>
      </c>
      <c r="AE47">
        <f>IF(AE46&gt;D73,AE46,D73)</f>
      </c>
    </row>
    <row r="48" spans="2:31" s="36" customFormat="1" ht="18.75" customHeight="1">
      <c r="B48" s="42" t="s">
        <v>23</v>
      </c>
      <c r="C48" s="43"/>
      <c r="D48" s="44"/>
      <c r="E48" s="44"/>
      <c r="F48" s="38"/>
      <c r="G48" s="38"/>
      <c r="H48" s="41" t="s">
        <v>43</v>
      </c>
      <c r="I48" s="37"/>
      <c r="K48" s="36" t="s">
        <v>44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 s="39"/>
      <c r="Y48">
        <f t="shared" si="18"/>
        <v>0</v>
      </c>
      <c r="Z48" s="40"/>
      <c r="AA48">
        <f t="shared" si="19"/>
      </c>
      <c r="AC48">
        <f t="shared" si="20"/>
        <v>0</v>
      </c>
      <c r="AE48">
        <f aca="true" t="shared" si="21" ref="AE48:AE53">IF(AE47&gt;D74,AE47,D74)</f>
      </c>
    </row>
    <row r="49" spans="2:43" s="36" customFormat="1" ht="18.75" customHeight="1">
      <c r="B49" s="42"/>
      <c r="C49" s="43"/>
      <c r="D49" s="48">
        <f>IF(SUM(B4:B34)&gt;0,AVERAGE(B4:B34),"")</f>
      </c>
      <c r="E49" s="45" t="s">
        <v>38</v>
      </c>
      <c r="F49" s="38"/>
      <c r="G49" s="38"/>
      <c r="H49" s="36">
        <f>IF(SUM(B4:B34)&gt;0,MAXA(B4:B34),"")</f>
      </c>
      <c r="I49" s="41" t="s">
        <v>38</v>
      </c>
      <c r="K49" s="36">
        <f>IF(SUM(B4:B34)&gt;0,MIN(B4:B34),"")</f>
      </c>
      <c r="L49" s="41" t="s">
        <v>38</v>
      </c>
      <c r="N49"/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/>
      <c r="X49"/>
      <c r="Y49">
        <f t="shared" si="18"/>
        <v>0</v>
      </c>
      <c r="Z49"/>
      <c r="AA49">
        <f t="shared" si="19"/>
      </c>
      <c r="AB49"/>
      <c r="AC49">
        <f t="shared" si="20"/>
        <v>0</v>
      </c>
      <c r="AD49"/>
      <c r="AE49">
        <f t="shared" si="21"/>
      </c>
      <c r="AF49"/>
      <c r="AG49"/>
      <c r="AH49"/>
      <c r="AI49"/>
      <c r="AJ49"/>
      <c r="AK49"/>
      <c r="AL49"/>
      <c r="AM49"/>
      <c r="AN49"/>
      <c r="AO49"/>
      <c r="AP49"/>
      <c r="AQ49"/>
    </row>
    <row r="50" spans="2:31" s="36" customFormat="1" ht="18.75" customHeight="1">
      <c r="B50" s="46"/>
      <c r="C50" s="46"/>
      <c r="D50" s="44"/>
      <c r="E50" s="45"/>
      <c r="F50" s="38"/>
      <c r="G50" s="38"/>
      <c r="H50" s="41"/>
      <c r="I50" s="41"/>
      <c r="L50" s="41"/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 s="39"/>
      <c r="Y50">
        <f t="shared" si="18"/>
        <v>0</v>
      </c>
      <c r="Z50" s="40"/>
      <c r="AA50">
        <f t="shared" si="19"/>
      </c>
      <c r="AC50">
        <f t="shared" si="20"/>
        <v>0</v>
      </c>
      <c r="AE50">
        <f t="shared" si="21"/>
      </c>
    </row>
    <row r="51" spans="2:31" s="36" customFormat="1" ht="18.75" customHeight="1">
      <c r="B51" s="42" t="s">
        <v>24</v>
      </c>
      <c r="C51" s="43"/>
      <c r="D51" s="44"/>
      <c r="E51" s="45"/>
      <c r="F51" s="38"/>
      <c r="G51" s="38"/>
      <c r="H51" s="41" t="s">
        <v>45</v>
      </c>
      <c r="I51" s="41"/>
      <c r="K51" s="36" t="s">
        <v>46</v>
      </c>
      <c r="L51" s="41"/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 s="39"/>
      <c r="Y51">
        <f t="shared" si="18"/>
        <v>0</v>
      </c>
      <c r="Z51" s="40"/>
      <c r="AA51">
        <f t="shared" si="19"/>
      </c>
      <c r="AC51">
        <f t="shared" si="20"/>
        <v>0</v>
      </c>
      <c r="AE51">
        <f t="shared" si="21"/>
      </c>
    </row>
    <row r="52" spans="2:31" s="36" customFormat="1" ht="18.75" customHeight="1">
      <c r="B52" s="42"/>
      <c r="C52" s="43"/>
      <c r="D52" s="48">
        <f>IF(SUM(E4:E34)&gt;0,AVERAGE(E4:E34),"")</f>
      </c>
      <c r="E52" s="45" t="s">
        <v>38</v>
      </c>
      <c r="F52" s="38"/>
      <c r="G52" s="38"/>
      <c r="H52" s="36">
        <f>IF(SUM(E4:E34)&gt;0,MAXA(E4:E34),"")</f>
      </c>
      <c r="I52" s="41" t="s">
        <v>38</v>
      </c>
      <c r="K52" s="36">
        <f>IF(SUM(E4:E34)&gt;0,MINA(E4:E34),"")</f>
      </c>
      <c r="L52" s="41" t="s">
        <v>38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 s="39"/>
      <c r="Y52">
        <f t="shared" si="18"/>
        <v>0</v>
      </c>
      <c r="Z52" s="40"/>
      <c r="AA52">
        <f t="shared" si="19"/>
      </c>
      <c r="AC52">
        <f t="shared" si="20"/>
        <v>0</v>
      </c>
      <c r="AE52">
        <f t="shared" si="21"/>
      </c>
    </row>
    <row r="53" spans="2:31" s="36" customFormat="1" ht="18.75" customHeight="1">
      <c r="B53" s="46"/>
      <c r="C53" s="46"/>
      <c r="D53" s="44"/>
      <c r="E53" s="45"/>
      <c r="F53" s="38"/>
      <c r="G53" s="38"/>
      <c r="H53" s="41"/>
      <c r="I53" s="41"/>
      <c r="L53" s="41"/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 s="39"/>
      <c r="Y53">
        <f t="shared" si="18"/>
        <v>0</v>
      </c>
      <c r="Z53" s="40"/>
      <c r="AA53">
        <f t="shared" si="19"/>
      </c>
      <c r="AC53">
        <f t="shared" si="20"/>
        <v>0</v>
      </c>
      <c r="AE53">
        <f t="shared" si="21"/>
      </c>
    </row>
    <row r="54" spans="2:31" s="36" customFormat="1" ht="18.75" customHeight="1">
      <c r="B54" s="42" t="s">
        <v>87</v>
      </c>
      <c r="C54" s="43"/>
      <c r="D54" s="44"/>
      <c r="E54" s="45"/>
      <c r="F54" s="38"/>
      <c r="G54" s="38"/>
      <c r="H54" s="41" t="s">
        <v>47</v>
      </c>
      <c r="I54" s="41"/>
      <c r="K54" s="36" t="s">
        <v>48</v>
      </c>
      <c r="L54" s="41"/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 s="39"/>
      <c r="Y54">
        <f t="shared" si="18"/>
        <v>0</v>
      </c>
      <c r="Z54" s="40"/>
      <c r="AA54">
        <f t="shared" si="19"/>
      </c>
      <c r="AC54">
        <f t="shared" si="20"/>
        <v>0</v>
      </c>
      <c r="AE54"/>
    </row>
    <row r="55" spans="2:29" s="36" customFormat="1" ht="18.75" customHeight="1">
      <c r="B55" s="42"/>
      <c r="C55" s="43"/>
      <c r="D55" s="48">
        <f>IF(SUM(F4:F34)&gt;0,AVERAGE(F4:F34),"")</f>
      </c>
      <c r="E55" s="45" t="s">
        <v>39</v>
      </c>
      <c r="F55" s="38"/>
      <c r="G55" s="38"/>
      <c r="H55" s="36">
        <f>IF(SUM(F4:F34)&gt;0,MAXA(F4:F34),"")</f>
      </c>
      <c r="I55" s="41" t="s">
        <v>39</v>
      </c>
      <c r="K55" s="36">
        <f>IF(SUM(F4:F34)&gt;0,MIN(F4:F34),"")</f>
      </c>
      <c r="L55" s="41" t="s">
        <v>39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 s="39"/>
      <c r="Y55">
        <f t="shared" si="18"/>
        <v>0</v>
      </c>
      <c r="Z55" s="40"/>
      <c r="AA55">
        <f t="shared" si="19"/>
      </c>
      <c r="AC55">
        <f t="shared" si="20"/>
        <v>0</v>
      </c>
    </row>
    <row r="56" spans="2:47" s="36" customFormat="1" ht="18.75" customHeight="1">
      <c r="B56" s="46"/>
      <c r="C56" s="46"/>
      <c r="D56" s="44"/>
      <c r="E56" s="45"/>
      <c r="F56" s="38"/>
      <c r="G56" s="38"/>
      <c r="H56" s="41"/>
      <c r="I56" s="41"/>
      <c r="L56" s="41"/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 s="39"/>
      <c r="Y56">
        <f t="shared" si="18"/>
        <v>0</v>
      </c>
      <c r="Z56" s="40"/>
      <c r="AA56">
        <f t="shared" si="19"/>
      </c>
      <c r="AC56">
        <f t="shared" si="20"/>
        <v>0</v>
      </c>
      <c r="AF56" s="8"/>
      <c r="AG56"/>
      <c r="AH56"/>
      <c r="AI56"/>
      <c r="AJ56"/>
      <c r="AK56"/>
      <c r="AL56" s="8"/>
      <c r="AM56"/>
      <c r="AN56" s="8"/>
      <c r="AO56"/>
      <c r="AP56" s="8"/>
      <c r="AQ56" s="25"/>
      <c r="AR56" s="8"/>
      <c r="AS56"/>
      <c r="AT56" s="8"/>
      <c r="AU56"/>
    </row>
    <row r="57" spans="2:29" s="36" customFormat="1" ht="18.75" customHeight="1">
      <c r="B57" s="42" t="s">
        <v>25</v>
      </c>
      <c r="C57" s="43"/>
      <c r="D57" s="44"/>
      <c r="E57" s="45"/>
      <c r="F57" s="38"/>
      <c r="G57" s="38"/>
      <c r="H57" s="41" t="s">
        <v>49</v>
      </c>
      <c r="I57" s="41"/>
      <c r="K57" s="36" t="s">
        <v>50</v>
      </c>
      <c r="L57" s="41"/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 s="39"/>
      <c r="Y57">
        <f t="shared" si="18"/>
        <v>0</v>
      </c>
      <c r="Z57" s="40"/>
      <c r="AA57">
        <f t="shared" si="19"/>
      </c>
      <c r="AC57">
        <f t="shared" si="20"/>
        <v>0</v>
      </c>
    </row>
    <row r="58" spans="2:29" s="36" customFormat="1" ht="18.75" customHeight="1">
      <c r="B58" s="42"/>
      <c r="C58" s="43"/>
      <c r="D58" s="48">
        <f>IF(SUM(G4:G34)&gt;0,AVERAGE(G4:G34),"")</f>
      </c>
      <c r="E58" s="45" t="s">
        <v>37</v>
      </c>
      <c r="F58" s="38"/>
      <c r="G58" s="38"/>
      <c r="H58" s="36">
        <f>IF(SUM(G4:G34)&gt;0,MAXA(G4:G34),"")</f>
      </c>
      <c r="I58" s="41" t="s">
        <v>37</v>
      </c>
      <c r="K58" s="36">
        <f>IF(SUM(G4:G34)&gt;0,MINA(G4:G34),"")</f>
      </c>
      <c r="L58" s="41" t="s">
        <v>37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 s="39"/>
      <c r="Y58">
        <f t="shared" si="18"/>
        <v>0</v>
      </c>
      <c r="Z58" s="40"/>
      <c r="AA58">
        <f t="shared" si="19"/>
      </c>
      <c r="AC58">
        <f t="shared" si="20"/>
        <v>0</v>
      </c>
    </row>
    <row r="59" spans="2:29" s="36" customFormat="1" ht="18.75" customHeight="1">
      <c r="B59" s="46"/>
      <c r="C59" s="46"/>
      <c r="D59" s="44"/>
      <c r="E59" s="45"/>
      <c r="F59" s="38"/>
      <c r="G59" s="38"/>
      <c r="H59" s="41"/>
      <c r="I59" s="41"/>
      <c r="L59" s="41"/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 s="39"/>
      <c r="Y59">
        <f t="shared" si="18"/>
        <v>0</v>
      </c>
      <c r="Z59" s="40"/>
      <c r="AA59">
        <f t="shared" si="19"/>
      </c>
      <c r="AC59">
        <f t="shared" si="20"/>
        <v>0</v>
      </c>
    </row>
    <row r="60" spans="2:29" s="36" customFormat="1" ht="18.75" customHeight="1">
      <c r="B60" s="42" t="s">
        <v>55</v>
      </c>
      <c r="D60" s="44"/>
      <c r="E60" s="42" t="s">
        <v>26</v>
      </c>
      <c r="F60" s="38"/>
      <c r="G60" s="38"/>
      <c r="H60" s="41" t="s">
        <v>51</v>
      </c>
      <c r="I60" s="41"/>
      <c r="K60" s="36" t="s">
        <v>52</v>
      </c>
      <c r="L60" s="41"/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 s="39"/>
      <c r="Y60">
        <f t="shared" si="18"/>
        <v>0</v>
      </c>
      <c r="Z60" s="40"/>
      <c r="AA60">
        <f t="shared" si="19"/>
      </c>
      <c r="AC60">
        <f t="shared" si="20"/>
        <v>0</v>
      </c>
    </row>
    <row r="61" spans="2:29" s="36" customFormat="1" ht="18.75" customHeight="1">
      <c r="B61" s="48">
        <f>IF(AC78&gt;0,AC78,"")</f>
      </c>
      <c r="C61" s="45" t="s">
        <v>28</v>
      </c>
      <c r="E61" s="48">
        <f>IF(SUM(H4:H34)&gt;0,SUM(H4:H34),"")</f>
      </c>
      <c r="F61" s="45" t="s">
        <v>42</v>
      </c>
      <c r="G61" s="38"/>
      <c r="H61" s="36">
        <f>IF(SUM(H4:H34)&gt;0,MAXA(H4:H34),"")</f>
      </c>
      <c r="I61" s="41" t="s">
        <v>42</v>
      </c>
      <c r="K61" s="36">
        <f>IF(SUM(H4:H34)&gt;0,MINA(H4:H34),"")</f>
      </c>
      <c r="L61" s="41" t="s">
        <v>42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 s="39"/>
      <c r="Y61">
        <f t="shared" si="18"/>
        <v>0</v>
      </c>
      <c r="Z61" s="40"/>
      <c r="AA61">
        <f t="shared" si="19"/>
      </c>
      <c r="AC61">
        <f t="shared" si="20"/>
        <v>0</v>
      </c>
    </row>
    <row r="62" spans="2:29" s="36" customFormat="1" ht="18.75" customHeight="1">
      <c r="B62" s="46"/>
      <c r="C62" s="46"/>
      <c r="D62" s="44"/>
      <c r="E62" s="45"/>
      <c r="F62" s="38"/>
      <c r="G62" s="38"/>
      <c r="H62" s="41"/>
      <c r="I62" s="37"/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 s="39"/>
      <c r="Y62">
        <f t="shared" si="18"/>
        <v>0</v>
      </c>
      <c r="Z62" s="40"/>
      <c r="AA62">
        <f t="shared" si="19"/>
      </c>
      <c r="AC62">
        <f t="shared" si="20"/>
        <v>0</v>
      </c>
    </row>
    <row r="63" spans="2:29" s="36" customFormat="1" ht="18.75" customHeight="1">
      <c r="B63" s="46" t="s">
        <v>40</v>
      </c>
      <c r="C63" s="46"/>
      <c r="D63" s="44"/>
      <c r="E63" s="45"/>
      <c r="F63" s="38"/>
      <c r="G63" s="38"/>
      <c r="H63" s="41" t="s">
        <v>53</v>
      </c>
      <c r="I63" s="37"/>
      <c r="K63" s="36" t="s">
        <v>54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 s="39"/>
      <c r="Y63">
        <f t="shared" si="18"/>
        <v>0</v>
      </c>
      <c r="Z63" s="40"/>
      <c r="AA63">
        <f t="shared" si="19"/>
      </c>
      <c r="AC63">
        <f t="shared" si="20"/>
        <v>0</v>
      </c>
    </row>
    <row r="64" spans="2:29" s="36" customFormat="1" ht="18.75" customHeight="1">
      <c r="B64" s="46"/>
      <c r="C64" s="46"/>
      <c r="D64" s="48">
        <f>IF(SUM(K4:K34)&gt;0,AVERAGE(K4:K34),"")</f>
      </c>
      <c r="E64" s="45" t="s">
        <v>41</v>
      </c>
      <c r="F64" s="38"/>
      <c r="G64" s="38"/>
      <c r="H64" s="36">
        <f>IF(SUM(K4:K34)&gt;0,MAXA(K4:K34),"")</f>
      </c>
      <c r="I64" s="41" t="s">
        <v>41</v>
      </c>
      <c r="J64" s="41"/>
      <c r="K64" s="36">
        <f>IF(SUM(K4:K34)&gt;0,MINA(K4:K34),"")</f>
      </c>
      <c r="L64" s="41" t="s">
        <v>41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 s="39"/>
      <c r="Y64">
        <f t="shared" si="18"/>
        <v>0</v>
      </c>
      <c r="Z64" s="40"/>
      <c r="AA64">
        <f t="shared" si="19"/>
      </c>
      <c r="AC64">
        <f t="shared" si="20"/>
        <v>0</v>
      </c>
    </row>
    <row r="65" spans="2:29" s="36" customFormat="1" ht="18.75" customHeight="1">
      <c r="B65" s="46"/>
      <c r="C65" s="46"/>
      <c r="D65" s="44"/>
      <c r="E65" s="44"/>
      <c r="F65" s="38"/>
      <c r="G65" s="38"/>
      <c r="H65" s="41"/>
      <c r="I65" s="37"/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 s="39"/>
      <c r="Y65">
        <f t="shared" si="18"/>
        <v>0</v>
      </c>
      <c r="Z65" s="40"/>
      <c r="AA65">
        <f t="shared" si="19"/>
      </c>
      <c r="AC65">
        <f t="shared" si="20"/>
        <v>0</v>
      </c>
    </row>
    <row r="66" spans="2:29" s="36" customFormat="1" ht="18.75" customHeight="1">
      <c r="B66" s="42" t="s">
        <v>65</v>
      </c>
      <c r="C66" s="43"/>
      <c r="D66" s="44"/>
      <c r="E66" s="44"/>
      <c r="H66" s="36" t="s">
        <v>62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 s="39"/>
      <c r="Y66">
        <f t="shared" si="18"/>
        <v>0</v>
      </c>
      <c r="Z66" s="40"/>
      <c r="AA66">
        <f t="shared" si="19"/>
      </c>
      <c r="AC66">
        <f t="shared" si="20"/>
        <v>0</v>
      </c>
    </row>
    <row r="67" spans="2:32" s="36" customFormat="1" ht="18.75" customHeight="1">
      <c r="B67" s="42"/>
      <c r="C67" s="43"/>
      <c r="D67" s="48">
        <f>IF(Y78&gt;0,Y78,"")</f>
      </c>
      <c r="E67" s="45" t="s">
        <v>28</v>
      </c>
      <c r="K67" s="36">
        <f>IF(AA78&gt;0,AA78,"")</f>
      </c>
      <c r="L67" s="41" t="s">
        <v>41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 s="39"/>
      <c r="Y67">
        <f t="shared" si="18"/>
        <v>0</v>
      </c>
      <c r="Z67" s="40"/>
      <c r="AA67">
        <f t="shared" si="19"/>
      </c>
      <c r="AC67">
        <f t="shared" si="20"/>
        <v>0</v>
      </c>
      <c r="AF67" s="53" t="str">
        <f>IF(K73=D72,C72,"")</f>
        <v>N =</v>
      </c>
    </row>
    <row r="68" spans="2:32" s="36" customFormat="1" ht="18.75" customHeight="1">
      <c r="B68" s="46"/>
      <c r="C68" s="46"/>
      <c r="D68" s="44"/>
      <c r="E68" s="45"/>
      <c r="F68" s="38"/>
      <c r="G68" s="38"/>
      <c r="H68" s="41"/>
      <c r="I68" s="41"/>
      <c r="J68" s="41"/>
      <c r="K68" s="48"/>
      <c r="L68" s="41"/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 s="39"/>
      <c r="Y68">
        <f t="shared" si="18"/>
        <v>0</v>
      </c>
      <c r="Z68" s="40"/>
      <c r="AA68">
        <f t="shared" si="19"/>
      </c>
      <c r="AC68">
        <f t="shared" si="20"/>
        <v>0</v>
      </c>
      <c r="AF68" s="54" t="str">
        <f>IF(K73=D73,C73,"")</f>
        <v>NE =</v>
      </c>
    </row>
    <row r="69" spans="6:32" s="36" customFormat="1" ht="18.75" customHeight="1">
      <c r="F69" s="38"/>
      <c r="G69" s="38"/>
      <c r="J69" s="41"/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 s="39"/>
      <c r="Y69">
        <f t="shared" si="18"/>
        <v>0</v>
      </c>
      <c r="Z69" s="40"/>
      <c r="AA69">
        <f t="shared" si="19"/>
      </c>
      <c r="AC69">
        <f t="shared" si="20"/>
        <v>0</v>
      </c>
      <c r="AF69" s="54" t="str">
        <f>IF(K73=D74,C74,"")</f>
        <v>E =</v>
      </c>
    </row>
    <row r="70" spans="6:32" s="36" customFormat="1" ht="18.75" customHeight="1">
      <c r="F70" s="38"/>
      <c r="G70" s="38"/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 s="39"/>
      <c r="Y70">
        <f t="shared" si="18"/>
        <v>0</v>
      </c>
      <c r="Z70" s="40"/>
      <c r="AA70">
        <f t="shared" si="19"/>
      </c>
      <c r="AC70">
        <f t="shared" si="20"/>
        <v>0</v>
      </c>
      <c r="AF70" s="55" t="str">
        <f>IF(K73=D75,C75,"")</f>
        <v>SE =</v>
      </c>
    </row>
    <row r="71" spans="2:32" s="36" customFormat="1" ht="18.75" customHeight="1">
      <c r="B71" s="42" t="s">
        <v>27</v>
      </c>
      <c r="C71" s="43"/>
      <c r="D71" s="44"/>
      <c r="E71" s="44"/>
      <c r="F71" s="38"/>
      <c r="G71" s="38"/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 s="39"/>
      <c r="Y71">
        <f t="shared" si="18"/>
        <v>0</v>
      </c>
      <c r="Z71" s="40"/>
      <c r="AA71">
        <f t="shared" si="19"/>
      </c>
      <c r="AC71">
        <f t="shared" si="20"/>
        <v>0</v>
      </c>
      <c r="AF71" s="54" t="str">
        <f>IF(K73=D76,C76,"")</f>
        <v>S =</v>
      </c>
    </row>
    <row r="72" spans="2:32" s="36" customFormat="1" ht="18.75" customHeight="1">
      <c r="B72" s="43"/>
      <c r="C72" s="47" t="s">
        <v>29</v>
      </c>
      <c r="D72" s="48">
        <f>IF(O78&gt;0,O78,"")</f>
      </c>
      <c r="E72" s="45" t="s">
        <v>28</v>
      </c>
      <c r="F72" s="38"/>
      <c r="G72" s="41" t="s">
        <v>67</v>
      </c>
      <c r="I72" s="37"/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 s="39"/>
      <c r="Y72">
        <f t="shared" si="18"/>
        <v>0</v>
      </c>
      <c r="Z72" s="40"/>
      <c r="AA72">
        <f t="shared" si="19"/>
      </c>
      <c r="AC72">
        <f t="shared" si="20"/>
        <v>0</v>
      </c>
      <c r="AF72" s="54" t="str">
        <f>IF(K73=D77,C77,"")</f>
        <v>SO =</v>
      </c>
    </row>
    <row r="73" spans="2:32" s="36" customFormat="1" ht="18.75" customHeight="1">
      <c r="B73" s="43"/>
      <c r="C73" s="47" t="s">
        <v>30</v>
      </c>
      <c r="D73" s="48">
        <f>IF(P78&gt;0,P78,"")</f>
      </c>
      <c r="E73" s="45" t="s">
        <v>28</v>
      </c>
      <c r="F73" s="38"/>
      <c r="G73" s="38"/>
      <c r="H73" s="41"/>
      <c r="I73" s="37"/>
      <c r="J73" s="56" t="str">
        <f>AF79</f>
        <v>N =NE =E =SE =S =SO =O =NO =</v>
      </c>
      <c r="K73" s="36">
        <f>IF(SUM(D72:D79)&gt;0,MAXA(D72:D79),"")</f>
      </c>
      <c r="L73" s="36" t="s">
        <v>28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 s="39"/>
      <c r="Y73">
        <f t="shared" si="18"/>
        <v>0</v>
      </c>
      <c r="Z73" s="40"/>
      <c r="AA73">
        <f t="shared" si="19"/>
      </c>
      <c r="AC73">
        <f t="shared" si="20"/>
        <v>0</v>
      </c>
      <c r="AF73" s="54" t="str">
        <f>IF(K73=D78,C78,"")</f>
        <v>O =</v>
      </c>
    </row>
    <row r="74" spans="2:32" s="36" customFormat="1" ht="18.75" customHeight="1">
      <c r="B74" s="43"/>
      <c r="C74" s="47" t="s">
        <v>31</v>
      </c>
      <c r="D74" s="48">
        <f>IF(Q78&gt;0,Q78,"")</f>
      </c>
      <c r="E74" s="45" t="s">
        <v>28</v>
      </c>
      <c r="F74" s="38"/>
      <c r="G74" s="38"/>
      <c r="H74" s="41"/>
      <c r="I74" s="37"/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 s="39"/>
      <c r="Y74">
        <f t="shared" si="18"/>
        <v>0</v>
      </c>
      <c r="Z74" s="40"/>
      <c r="AA74">
        <f t="shared" si="19"/>
      </c>
      <c r="AC74">
        <f t="shared" si="20"/>
        <v>0</v>
      </c>
      <c r="AF74" s="55" t="str">
        <f>IF(K73=D79,C79,"")</f>
        <v>NO =</v>
      </c>
    </row>
    <row r="75" spans="2:29" s="36" customFormat="1" ht="18.75" customHeight="1">
      <c r="B75" s="43"/>
      <c r="C75" s="47" t="s">
        <v>32</v>
      </c>
      <c r="D75" s="48">
        <f>IF(R78&gt;0,R78,"")</f>
      </c>
      <c r="E75" s="45" t="s">
        <v>28</v>
      </c>
      <c r="F75" s="38"/>
      <c r="G75" s="38"/>
      <c r="H75" s="41"/>
      <c r="I75" s="37"/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 s="39"/>
      <c r="Y75">
        <f t="shared" si="18"/>
        <v>0</v>
      </c>
      <c r="Z75" s="40"/>
      <c r="AA75">
        <f t="shared" si="19"/>
      </c>
      <c r="AC75">
        <f t="shared" si="20"/>
        <v>0</v>
      </c>
    </row>
    <row r="76" spans="2:32" s="36" customFormat="1" ht="18.75" customHeight="1">
      <c r="B76" s="43"/>
      <c r="C76" s="47" t="s">
        <v>33</v>
      </c>
      <c r="D76" s="48">
        <f>IF(S78&gt;0,S78,"")</f>
      </c>
      <c r="E76" s="45" t="s">
        <v>28</v>
      </c>
      <c r="F76" s="38"/>
      <c r="G76" s="38"/>
      <c r="H76" s="41"/>
      <c r="I76" s="37"/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 s="39"/>
      <c r="Y76">
        <f t="shared" si="18"/>
        <v>0</v>
      </c>
      <c r="Z76" s="40"/>
      <c r="AA76">
        <f t="shared" si="19"/>
      </c>
      <c r="AC76">
        <f t="shared" si="20"/>
        <v>0</v>
      </c>
      <c r="AF76" s="53" t="str">
        <f>CONCATENATE(AF67,AF68,AF69,AF70)</f>
        <v>N =NE =E =SE =</v>
      </c>
    </row>
    <row r="77" spans="2:32" s="36" customFormat="1" ht="18.75" customHeight="1">
      <c r="B77" s="43"/>
      <c r="C77" s="47" t="s">
        <v>34</v>
      </c>
      <c r="D77" s="48">
        <f>IF(T78&gt;0,T78,"")</f>
      </c>
      <c r="E77" s="45" t="s">
        <v>28</v>
      </c>
      <c r="F77" s="38"/>
      <c r="G77" s="38"/>
      <c r="H77" s="41"/>
      <c r="I77" s="37"/>
      <c r="O77" s="39"/>
      <c r="U77" s="39"/>
      <c r="W77" s="39"/>
      <c r="Y77" s="39"/>
      <c r="Z77" s="40"/>
      <c r="AA77" s="39"/>
      <c r="AC77" s="39"/>
      <c r="AF77" s="55" t="str">
        <f>CONCATENATE(AF71,AF72,AF73,AF74)</f>
        <v>S =SO =O =NO =</v>
      </c>
    </row>
    <row r="78" spans="2:29" s="36" customFormat="1" ht="18.75" customHeight="1">
      <c r="B78" s="43"/>
      <c r="C78" s="47" t="s">
        <v>35</v>
      </c>
      <c r="D78" s="48">
        <f>IF(U78&gt;0,U78,"")</f>
      </c>
      <c r="E78" s="45" t="s">
        <v>28</v>
      </c>
      <c r="F78" s="38"/>
      <c r="G78" s="38"/>
      <c r="H78" s="41"/>
      <c r="I78" s="37"/>
      <c r="O78" s="52">
        <f>SUM(O46:O76)</f>
        <v>0</v>
      </c>
      <c r="P78" s="52">
        <f aca="true" t="shared" si="22" ref="P78:V78">SUM(P46:P76)</f>
        <v>0</v>
      </c>
      <c r="Q78" s="52">
        <f t="shared" si="22"/>
        <v>0</v>
      </c>
      <c r="R78" s="52">
        <f t="shared" si="22"/>
        <v>0</v>
      </c>
      <c r="S78" s="52">
        <f t="shared" si="22"/>
        <v>0</v>
      </c>
      <c r="T78" s="52">
        <f t="shared" si="22"/>
        <v>0</v>
      </c>
      <c r="U78" s="52">
        <f t="shared" si="22"/>
        <v>0</v>
      </c>
      <c r="V78" s="52">
        <f t="shared" si="22"/>
        <v>0</v>
      </c>
      <c r="W78" s="39"/>
      <c r="Y78" s="52">
        <f>SUM(Y46:Y76)</f>
        <v>0</v>
      </c>
      <c r="Z78" s="40"/>
      <c r="AA78" s="101">
        <f>IF(SUM(AA46:AA76)=0,"",AVERAGE(AA46:AA76))</f>
      </c>
      <c r="AC78" s="52">
        <f>SUM(AC46:AC76)</f>
        <v>0</v>
      </c>
    </row>
    <row r="79" spans="2:32" s="36" customFormat="1" ht="18.75" customHeight="1">
      <c r="B79" s="43"/>
      <c r="C79" s="47" t="s">
        <v>36</v>
      </c>
      <c r="D79" s="48">
        <f>IF(V78&gt;0,V78,"")</f>
      </c>
      <c r="E79" s="45" t="s">
        <v>28</v>
      </c>
      <c r="F79" s="38"/>
      <c r="G79" s="38"/>
      <c r="H79" s="41"/>
      <c r="I79" s="37"/>
      <c r="O79" s="39"/>
      <c r="U79" s="39"/>
      <c r="W79" s="39"/>
      <c r="Y79" s="39"/>
      <c r="Z79" s="40"/>
      <c r="AA79" s="39"/>
      <c r="AC79" s="39"/>
      <c r="AF79" s="36" t="str">
        <f>CONCATENATE(AF76,AF77)</f>
        <v>N =NE =E =SE =S =SO =O =NO =</v>
      </c>
    </row>
    <row r="80" spans="8:29" s="36" customFormat="1" ht="18.75" customHeight="1">
      <c r="H80" s="38"/>
      <c r="I80" s="38"/>
      <c r="J80" s="41"/>
      <c r="K80" s="37"/>
      <c r="O80" s="39"/>
      <c r="U80" s="39"/>
      <c r="W80" s="39"/>
      <c r="Y80" s="39"/>
      <c r="Z80" s="40"/>
      <c r="AA80" s="39"/>
      <c r="AC80" s="39"/>
    </row>
    <row r="81" spans="8:29" s="36" customFormat="1" ht="18.75" customHeight="1">
      <c r="H81" s="38"/>
      <c r="I81" s="38"/>
      <c r="J81" s="41"/>
      <c r="K81" s="37"/>
      <c r="O81" s="39"/>
      <c r="U81" s="39"/>
      <c r="W81" s="39"/>
      <c r="Y81" s="39"/>
      <c r="Z81" s="40"/>
      <c r="AA81" s="39"/>
      <c r="AC81" s="39"/>
    </row>
    <row r="82" spans="8:29" s="36" customFormat="1" ht="18.75" customHeight="1">
      <c r="H82" s="38"/>
      <c r="I82" s="38"/>
      <c r="J82" s="41"/>
      <c r="K82" s="37"/>
      <c r="O82" s="39"/>
      <c r="U82" s="39"/>
      <c r="W82" s="39"/>
      <c r="Y82" s="39"/>
      <c r="Z82" s="40"/>
      <c r="AA82" s="39"/>
      <c r="AC82" s="39"/>
    </row>
    <row r="83" spans="6:29" s="36" customFormat="1" ht="18.75" customHeight="1">
      <c r="F83" s="38"/>
      <c r="G83" s="38"/>
      <c r="H83" s="38"/>
      <c r="I83" s="38"/>
      <c r="J83" s="41"/>
      <c r="K83" s="37"/>
      <c r="O83" s="39"/>
      <c r="U83" s="39"/>
      <c r="W83" s="39"/>
      <c r="Y83" s="39"/>
      <c r="Z83" s="40"/>
      <c r="AA83" s="39"/>
      <c r="AC83" s="39"/>
    </row>
    <row r="84" spans="2:29" s="36" customFormat="1" ht="18.75" customHeight="1">
      <c r="B84" s="37"/>
      <c r="C84" s="37"/>
      <c r="D84" s="38"/>
      <c r="E84" s="38"/>
      <c r="F84" s="38"/>
      <c r="G84" s="38"/>
      <c r="H84" s="38"/>
      <c r="I84" s="38"/>
      <c r="J84" s="41"/>
      <c r="K84" s="37"/>
      <c r="O84" s="39"/>
      <c r="U84" s="39"/>
      <c r="W84" s="39"/>
      <c r="Y84" s="39"/>
      <c r="Z84" s="40"/>
      <c r="AA84" s="39"/>
      <c r="AC84" s="39"/>
    </row>
    <row r="85" spans="2:29" s="36" customFormat="1" ht="18.75" customHeight="1">
      <c r="B85" s="37"/>
      <c r="C85" s="37"/>
      <c r="D85" s="38"/>
      <c r="E85" s="38"/>
      <c r="F85" s="38"/>
      <c r="G85" s="38"/>
      <c r="H85" s="38"/>
      <c r="I85" s="38"/>
      <c r="J85" s="41"/>
      <c r="K85" s="37"/>
      <c r="O85" s="39"/>
      <c r="U85" s="39"/>
      <c r="W85" s="39"/>
      <c r="Y85" s="39"/>
      <c r="Z85" s="40"/>
      <c r="AA85" s="39"/>
      <c r="AC85" s="39"/>
    </row>
    <row r="86" spans="2:29" s="36" customFormat="1" ht="18.75" customHeight="1">
      <c r="B86" s="37"/>
      <c r="C86" s="37"/>
      <c r="D86" s="38"/>
      <c r="E86" s="38"/>
      <c r="F86" s="38"/>
      <c r="G86" s="38"/>
      <c r="H86" s="38"/>
      <c r="I86" s="38"/>
      <c r="J86" s="41"/>
      <c r="K86" s="37"/>
      <c r="O86" s="39"/>
      <c r="U86" s="39"/>
      <c r="W86" s="39"/>
      <c r="Y86" s="39"/>
      <c r="Z86" s="40"/>
      <c r="AA86" s="39"/>
      <c r="AC86" s="39"/>
    </row>
    <row r="87" spans="2:29" s="36" customFormat="1" ht="18.75" customHeight="1">
      <c r="B87" s="37"/>
      <c r="C87" s="37"/>
      <c r="D87" s="38"/>
      <c r="E87" s="38"/>
      <c r="F87" s="38"/>
      <c r="G87" s="38"/>
      <c r="H87" s="38"/>
      <c r="I87" s="38"/>
      <c r="J87" s="41"/>
      <c r="K87" s="37"/>
      <c r="O87" s="39"/>
      <c r="U87" s="39"/>
      <c r="W87" s="39"/>
      <c r="Y87" s="39"/>
      <c r="Z87" s="40"/>
      <c r="AA87" s="39"/>
      <c r="AC87" s="39"/>
    </row>
    <row r="88" spans="2:29" s="36" customFormat="1" ht="18.75" customHeight="1">
      <c r="B88" s="37"/>
      <c r="C88" s="37"/>
      <c r="D88" s="38"/>
      <c r="E88" s="38"/>
      <c r="F88" s="38"/>
      <c r="G88" s="38"/>
      <c r="H88" s="38"/>
      <c r="I88" s="38"/>
      <c r="J88" s="41"/>
      <c r="K88" s="37"/>
      <c r="O88" s="39"/>
      <c r="U88" s="39"/>
      <c r="W88" s="39"/>
      <c r="Y88" s="39"/>
      <c r="Z88" s="40"/>
      <c r="AA88" s="39"/>
      <c r="AC88" s="39"/>
    </row>
    <row r="89" spans="2:29" s="36" customFormat="1" ht="18.75" customHeight="1">
      <c r="B89" s="37"/>
      <c r="C89" s="37"/>
      <c r="D89" s="38"/>
      <c r="E89" s="38"/>
      <c r="F89" s="38"/>
      <c r="G89" s="38"/>
      <c r="H89" s="38"/>
      <c r="I89" s="38"/>
      <c r="J89" s="41"/>
      <c r="K89" s="37"/>
      <c r="O89" s="39"/>
      <c r="U89" s="39"/>
      <c r="W89" s="39"/>
      <c r="Y89" s="39"/>
      <c r="Z89" s="40"/>
      <c r="AA89" s="39"/>
      <c r="AC89" s="39"/>
    </row>
    <row r="90" spans="2:29" s="36" customFormat="1" ht="18.75" customHeight="1">
      <c r="B90" s="37"/>
      <c r="C90" s="37"/>
      <c r="D90" s="38"/>
      <c r="E90" s="38"/>
      <c r="F90" s="38"/>
      <c r="G90" s="38"/>
      <c r="H90" s="38"/>
      <c r="I90" s="38"/>
      <c r="J90" s="41"/>
      <c r="K90" s="37"/>
      <c r="O90" s="39"/>
      <c r="U90" s="39"/>
      <c r="W90" s="39"/>
      <c r="Y90" s="39"/>
      <c r="Z90" s="40"/>
      <c r="AA90" s="39"/>
      <c r="AC90" s="39"/>
    </row>
    <row r="91" spans="2:29" s="36" customFormat="1" ht="18.75" customHeight="1">
      <c r="B91" s="37"/>
      <c r="C91" s="37"/>
      <c r="D91" s="38"/>
      <c r="E91" s="38"/>
      <c r="F91" s="38"/>
      <c r="G91" s="38"/>
      <c r="H91" s="38"/>
      <c r="I91" s="38"/>
      <c r="J91" s="41"/>
      <c r="K91" s="37"/>
      <c r="O91" s="39"/>
      <c r="U91" s="39"/>
      <c r="W91" s="39"/>
      <c r="Y91" s="39"/>
      <c r="Z91" s="40"/>
      <c r="AA91" s="39"/>
      <c r="AC91" s="39"/>
    </row>
    <row r="92" spans="2:29" s="36" customFormat="1" ht="18.75" customHeight="1">
      <c r="B92" s="37"/>
      <c r="C92" s="37"/>
      <c r="D92" s="38"/>
      <c r="E92" s="38"/>
      <c r="F92" s="38"/>
      <c r="G92" s="38"/>
      <c r="H92" s="38"/>
      <c r="I92" s="38"/>
      <c r="J92" s="41"/>
      <c r="K92" s="37"/>
      <c r="O92" s="39"/>
      <c r="U92" s="39"/>
      <c r="W92" s="39"/>
      <c r="Y92" s="39"/>
      <c r="Z92" s="40"/>
      <c r="AA92" s="39"/>
      <c r="AC92" s="39"/>
    </row>
    <row r="93" spans="2:29" s="36" customFormat="1" ht="18.75" customHeight="1">
      <c r="B93" s="37"/>
      <c r="C93" s="37"/>
      <c r="D93" s="38"/>
      <c r="E93" s="38"/>
      <c r="F93" s="38"/>
      <c r="G93" s="38"/>
      <c r="H93" s="38"/>
      <c r="I93" s="38"/>
      <c r="J93" s="41"/>
      <c r="K93" s="37"/>
      <c r="O93" s="39"/>
      <c r="U93" s="39"/>
      <c r="W93" s="39"/>
      <c r="Y93" s="39"/>
      <c r="Z93" s="40"/>
      <c r="AA93" s="39"/>
      <c r="AC93" s="39"/>
    </row>
    <row r="94" spans="2:29" s="36" customFormat="1" ht="18.75" customHeight="1">
      <c r="B94" s="37"/>
      <c r="C94" s="37"/>
      <c r="D94" s="38"/>
      <c r="E94" s="38"/>
      <c r="F94" s="38"/>
      <c r="G94" s="38"/>
      <c r="H94" s="38"/>
      <c r="I94" s="38"/>
      <c r="J94" s="41"/>
      <c r="K94" s="37"/>
      <c r="O94" s="39"/>
      <c r="U94" s="39"/>
      <c r="W94" s="39"/>
      <c r="Y94" s="39"/>
      <c r="Z94" s="40"/>
      <c r="AA94" s="39"/>
      <c r="AC94" s="39"/>
    </row>
    <row r="95" spans="2:29" s="36" customFormat="1" ht="18.75" customHeight="1">
      <c r="B95" s="37"/>
      <c r="C95" s="37"/>
      <c r="D95" s="38"/>
      <c r="E95" s="38"/>
      <c r="F95" s="38"/>
      <c r="G95" s="38"/>
      <c r="H95" s="38"/>
      <c r="I95" s="38"/>
      <c r="J95" s="41"/>
      <c r="K95" s="37"/>
      <c r="O95" s="39"/>
      <c r="U95" s="39"/>
      <c r="W95" s="39"/>
      <c r="Y95" s="39"/>
      <c r="Z95" s="40"/>
      <c r="AA95" s="39"/>
      <c r="AC95" s="39"/>
    </row>
    <row r="96" spans="2:29" s="36" customFormat="1" ht="18.75" customHeight="1">
      <c r="B96" s="37"/>
      <c r="C96" s="37"/>
      <c r="D96" s="38"/>
      <c r="E96" s="38"/>
      <c r="F96" s="38"/>
      <c r="G96" s="38"/>
      <c r="H96" s="38"/>
      <c r="I96" s="38"/>
      <c r="J96" s="41"/>
      <c r="K96" s="37"/>
      <c r="O96" s="39"/>
      <c r="U96" s="39"/>
      <c r="W96" s="39"/>
      <c r="Y96" s="39"/>
      <c r="Z96" s="40"/>
      <c r="AA96" s="39"/>
      <c r="AC96" s="39"/>
    </row>
    <row r="97" spans="2:29" s="36" customFormat="1" ht="18.75" customHeight="1">
      <c r="B97" s="37"/>
      <c r="C97" s="37"/>
      <c r="D97" s="38"/>
      <c r="E97" s="38"/>
      <c r="F97" s="38"/>
      <c r="G97" s="38"/>
      <c r="H97" s="38"/>
      <c r="I97" s="38"/>
      <c r="J97" s="41"/>
      <c r="K97" s="37"/>
      <c r="O97" s="39"/>
      <c r="U97" s="39"/>
      <c r="W97" s="39"/>
      <c r="Y97" s="39"/>
      <c r="Z97" s="40"/>
      <c r="AA97" s="39"/>
      <c r="AC97" s="39"/>
    </row>
    <row r="98" spans="2:29" s="36" customFormat="1" ht="18.75" customHeight="1">
      <c r="B98" s="37"/>
      <c r="C98" s="37"/>
      <c r="D98" s="38"/>
      <c r="E98" s="38"/>
      <c r="F98" s="38"/>
      <c r="G98" s="38"/>
      <c r="H98" s="38"/>
      <c r="I98" s="38"/>
      <c r="J98" s="41"/>
      <c r="K98" s="37"/>
      <c r="O98" s="39"/>
      <c r="U98" s="39"/>
      <c r="W98" s="39"/>
      <c r="Y98" s="39"/>
      <c r="Z98" s="40"/>
      <c r="AA98" s="39"/>
      <c r="AC98" s="39"/>
    </row>
    <row r="99" spans="2:29" s="36" customFormat="1" ht="18.75" customHeight="1">
      <c r="B99" s="37"/>
      <c r="C99" s="37"/>
      <c r="D99" s="38"/>
      <c r="E99" s="38"/>
      <c r="F99" s="38"/>
      <c r="G99" s="38"/>
      <c r="H99" s="38"/>
      <c r="I99" s="38"/>
      <c r="J99" s="41"/>
      <c r="K99" s="37"/>
      <c r="O99" s="39"/>
      <c r="U99" s="39"/>
      <c r="W99" s="39"/>
      <c r="Y99" s="39"/>
      <c r="Z99" s="40"/>
      <c r="AA99" s="39"/>
      <c r="AC99" s="39"/>
    </row>
    <row r="100" spans="2:29" s="36" customFormat="1" ht="18.75" customHeight="1">
      <c r="B100" s="37"/>
      <c r="C100" s="37"/>
      <c r="D100" s="38"/>
      <c r="E100" s="38"/>
      <c r="F100" s="38"/>
      <c r="G100" s="38"/>
      <c r="H100" s="38"/>
      <c r="I100" s="38"/>
      <c r="J100" s="41"/>
      <c r="K100" s="37"/>
      <c r="O100" s="39"/>
      <c r="U100" s="39"/>
      <c r="W100" s="39"/>
      <c r="Y100" s="39"/>
      <c r="Z100" s="40"/>
      <c r="AA100" s="39"/>
      <c r="AC100" s="39"/>
    </row>
    <row r="101" spans="2:29" s="36" customFormat="1" ht="18.75" customHeight="1">
      <c r="B101" s="37"/>
      <c r="C101" s="37"/>
      <c r="D101" s="38"/>
      <c r="E101" s="38"/>
      <c r="F101" s="38"/>
      <c r="G101" s="38"/>
      <c r="H101" s="38"/>
      <c r="I101" s="38"/>
      <c r="J101" s="41"/>
      <c r="K101" s="37"/>
      <c r="O101" s="39"/>
      <c r="U101" s="39"/>
      <c r="W101" s="39"/>
      <c r="Y101" s="39"/>
      <c r="Z101" s="40"/>
      <c r="AA101" s="39"/>
      <c r="AC101" s="39"/>
    </row>
    <row r="102" spans="2:29" s="36" customFormat="1" ht="18.75" customHeight="1">
      <c r="B102" s="37"/>
      <c r="C102" s="37"/>
      <c r="D102" s="38"/>
      <c r="E102" s="38"/>
      <c r="F102" s="38"/>
      <c r="G102" s="38"/>
      <c r="H102" s="38"/>
      <c r="I102" s="38"/>
      <c r="J102" s="41"/>
      <c r="K102" s="37"/>
      <c r="O102" s="39"/>
      <c r="U102" s="39"/>
      <c r="W102" s="39"/>
      <c r="Y102" s="39"/>
      <c r="Z102" s="40"/>
      <c r="AA102" s="39"/>
      <c r="AC102" s="39"/>
    </row>
    <row r="103" spans="2:29" s="36" customFormat="1" ht="18.75" customHeight="1">
      <c r="B103" s="37"/>
      <c r="C103" s="37"/>
      <c r="D103" s="38"/>
      <c r="E103" s="38"/>
      <c r="F103" s="38"/>
      <c r="G103" s="38"/>
      <c r="H103" s="38"/>
      <c r="I103" s="38"/>
      <c r="J103" s="41"/>
      <c r="K103" s="37"/>
      <c r="O103" s="39"/>
      <c r="U103" s="39"/>
      <c r="W103" s="39"/>
      <c r="Y103" s="39"/>
      <c r="Z103" s="40"/>
      <c r="AA103" s="39"/>
      <c r="AC103" s="39"/>
    </row>
    <row r="104" spans="2:29" s="36" customFormat="1" ht="18.75" customHeight="1">
      <c r="B104" s="37"/>
      <c r="C104" s="37"/>
      <c r="D104" s="38"/>
      <c r="E104" s="38"/>
      <c r="F104" s="38"/>
      <c r="G104" s="38"/>
      <c r="H104" s="38"/>
      <c r="I104" s="38"/>
      <c r="J104" s="41"/>
      <c r="K104" s="37"/>
      <c r="O104" s="39"/>
      <c r="U104" s="39"/>
      <c r="W104" s="39"/>
      <c r="Y104" s="39"/>
      <c r="Z104" s="40"/>
      <c r="AA104" s="39"/>
      <c r="AC104" s="39"/>
    </row>
    <row r="105" spans="2:29" s="36" customFormat="1" ht="18.75" customHeight="1">
      <c r="B105" s="37"/>
      <c r="C105" s="37"/>
      <c r="D105" s="38"/>
      <c r="E105" s="38"/>
      <c r="F105" s="38"/>
      <c r="G105" s="38"/>
      <c r="H105" s="38"/>
      <c r="I105" s="38"/>
      <c r="J105" s="41"/>
      <c r="K105" s="37"/>
      <c r="O105" s="39"/>
      <c r="U105" s="39"/>
      <c r="W105" s="39"/>
      <c r="Y105" s="39"/>
      <c r="Z105" s="40"/>
      <c r="AA105" s="39"/>
      <c r="AC105" s="39"/>
    </row>
  </sheetData>
  <sheetProtection/>
  <mergeCells count="2">
    <mergeCell ref="B1:L1"/>
    <mergeCell ref="B44:L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Francisco Sánchez</cp:lastModifiedBy>
  <cp:lastPrinted>2016-02-08T09:29:40Z</cp:lastPrinted>
  <dcterms:created xsi:type="dcterms:W3CDTF">2013-12-08T09:09:41Z</dcterms:created>
  <dcterms:modified xsi:type="dcterms:W3CDTF">2016-02-08T12:35:54Z</dcterms:modified>
  <cp:category/>
  <cp:version/>
  <cp:contentType/>
  <cp:contentStatus/>
</cp:coreProperties>
</file>